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ttelcomputer\Wolfgang\Schützenverein\Kreis und Bezirk\Bezirksoberliga LG\LG Bezirksliga\"/>
    </mc:Choice>
  </mc:AlternateContent>
  <xr:revisionPtr revIDLastSave="0" documentId="8_{3AF5E092-C5FA-4DC4-BBA8-BF09AD1BF3F4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Darstellung" sheetId="1" r:id="rId1"/>
    <sheet name="Protokoll" sheetId="2" r:id="rId2"/>
    <sheet name="Ansagetext" sheetId="3" r:id="rId3"/>
    <sheet name="Anleitung" sheetId="4" r:id="rId4"/>
    <sheet name="Neutral" sheetId="5" r:id="rId5"/>
  </sheets>
  <definedNames>
    <definedName name="_xlnm.Print_Area" localSheetId="2">Ansagetext!$A$1:$E$74</definedName>
    <definedName name="_xlnm.Print_Area" localSheetId="0">Darstellung!$B$2:$M$14</definedName>
    <definedName name="_xlnm.Print_Area" localSheetId="1">Protokoll!$B$1:$R$32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1" i="5" l="1"/>
  <c r="H21" i="5"/>
  <c r="L20" i="5"/>
  <c r="H20" i="5"/>
  <c r="L19" i="5"/>
  <c r="H19" i="5"/>
  <c r="L18" i="5"/>
  <c r="H18" i="5"/>
  <c r="L17" i="5"/>
  <c r="H17" i="5"/>
  <c r="E15" i="3"/>
  <c r="B15" i="3"/>
  <c r="E14" i="3"/>
  <c r="B14" i="3"/>
  <c r="E13" i="3"/>
  <c r="B13" i="3"/>
  <c r="E12" i="3"/>
  <c r="B12" i="3"/>
  <c r="E11" i="3"/>
  <c r="B11" i="3"/>
  <c r="E6" i="3"/>
  <c r="B6" i="3"/>
  <c r="M19" i="2"/>
  <c r="G19" i="2"/>
  <c r="M18" i="2"/>
  <c r="G18" i="2"/>
  <c r="M17" i="2"/>
  <c r="G17" i="2"/>
  <c r="M15" i="2"/>
  <c r="G15" i="2"/>
  <c r="I15" i="2" s="1"/>
  <c r="M14" i="2"/>
  <c r="K14" i="2" s="1"/>
  <c r="G14" i="2"/>
  <c r="I14" i="2" s="1"/>
  <c r="M13" i="2"/>
  <c r="G13" i="2"/>
  <c r="M12" i="2"/>
  <c r="G12" i="2"/>
  <c r="M11" i="2"/>
  <c r="G11" i="2"/>
  <c r="M14" i="1"/>
  <c r="L14" i="1"/>
  <c r="I13" i="1" s="1"/>
  <c r="I14" i="1"/>
  <c r="H14" i="1"/>
  <c r="G14" i="1"/>
  <c r="F14" i="1"/>
  <c r="E14" i="1"/>
  <c r="D14" i="1"/>
  <c r="K14" i="1" s="1"/>
  <c r="C14" i="1"/>
  <c r="M13" i="1"/>
  <c r="L13" i="1"/>
  <c r="I12" i="1" s="1"/>
  <c r="H13" i="1"/>
  <c r="G13" i="1"/>
  <c r="F13" i="1"/>
  <c r="E13" i="1"/>
  <c r="D13" i="1"/>
  <c r="C13" i="1"/>
  <c r="M12" i="1"/>
  <c r="L12" i="1"/>
  <c r="I11" i="1" s="1"/>
  <c r="H12" i="1"/>
  <c r="G12" i="1"/>
  <c r="F12" i="1"/>
  <c r="E12" i="1"/>
  <c r="D12" i="1"/>
  <c r="C12" i="1"/>
  <c r="M11" i="1"/>
  <c r="L11" i="1"/>
  <c r="I10" i="1" s="1"/>
  <c r="H11" i="1"/>
  <c r="G11" i="1"/>
  <c r="F11" i="1"/>
  <c r="E11" i="1"/>
  <c r="D11" i="1"/>
  <c r="C11" i="1"/>
  <c r="L10" i="1"/>
  <c r="I9" i="1" s="1"/>
  <c r="H10" i="1"/>
  <c r="G10" i="1"/>
  <c r="F10" i="1"/>
  <c r="E10" i="1"/>
  <c r="D10" i="1"/>
  <c r="C10" i="1"/>
  <c r="L9" i="1"/>
  <c r="H9" i="1"/>
  <c r="G9" i="1"/>
  <c r="F9" i="1"/>
  <c r="E9" i="1"/>
  <c r="D9" i="1"/>
  <c r="C9" i="1"/>
  <c r="L8" i="1"/>
  <c r="H8" i="1"/>
  <c r="G8" i="1"/>
  <c r="F8" i="1"/>
  <c r="E8" i="1"/>
  <c r="D8" i="1"/>
  <c r="C8" i="1"/>
  <c r="L7" i="1"/>
  <c r="H7" i="1"/>
  <c r="G7" i="1"/>
  <c r="F7" i="1"/>
  <c r="E7" i="1"/>
  <c r="D7" i="1"/>
  <c r="C7" i="1"/>
  <c r="L6" i="1"/>
  <c r="H6" i="1"/>
  <c r="G6" i="1"/>
  <c r="F6" i="1"/>
  <c r="E6" i="1"/>
  <c r="D6" i="1"/>
  <c r="C6" i="1"/>
  <c r="L5" i="1"/>
  <c r="H5" i="1"/>
  <c r="G5" i="1"/>
  <c r="F5" i="1"/>
  <c r="E5" i="1"/>
  <c r="D5" i="1"/>
  <c r="C5" i="1"/>
  <c r="H2" i="1"/>
  <c r="C2" i="1"/>
  <c r="K13" i="2" l="1"/>
  <c r="K12" i="2"/>
  <c r="K11" i="2"/>
  <c r="M10" i="1"/>
  <c r="I13" i="2"/>
  <c r="K8" i="1"/>
  <c r="I12" i="2"/>
  <c r="M8" i="1"/>
  <c r="I8" i="1"/>
  <c r="I11" i="2"/>
  <c r="M6" i="1"/>
  <c r="M9" i="1"/>
  <c r="M7" i="1"/>
  <c r="I6" i="1"/>
  <c r="I5" i="1"/>
  <c r="K5" i="1"/>
  <c r="M5" i="1"/>
  <c r="K10" i="1"/>
  <c r="K12" i="1"/>
  <c r="K6" i="1"/>
  <c r="K9" i="1"/>
  <c r="K13" i="1"/>
  <c r="K23" i="2"/>
  <c r="J9" i="1"/>
  <c r="K7" i="1"/>
  <c r="J7" i="1"/>
  <c r="K15" i="2"/>
  <c r="I23" i="2"/>
  <c r="K11" i="1"/>
  <c r="J5" i="1"/>
  <c r="I7" i="1"/>
  <c r="J13" i="1"/>
  <c r="J11" i="1"/>
  <c r="I21" i="2" l="1"/>
  <c r="I25" i="2" s="1"/>
  <c r="G2" i="1"/>
  <c r="E2" i="1"/>
  <c r="K21" i="2"/>
  <c r="K25" i="2" s="1"/>
</calcChain>
</file>

<file path=xl/sharedStrings.xml><?xml version="1.0" encoding="utf-8"?>
<sst xmlns="http://schemas.openxmlformats.org/spreadsheetml/2006/main" count="158" uniqueCount="120">
  <si>
    <t>:</t>
  </si>
  <si>
    <t>Hoch
rech
nung</t>
  </si>
  <si>
    <t>Serie 1</t>
  </si>
  <si>
    <t>Serie 2</t>
  </si>
  <si>
    <t>Serie 3</t>
  </si>
  <si>
    <t>Serie 4</t>
  </si>
  <si>
    <t>Stechen</t>
  </si>
  <si>
    <t>Punkte</t>
  </si>
  <si>
    <t>Diff.</t>
  </si>
  <si>
    <t>Ringe</t>
  </si>
  <si>
    <t>1</t>
  </si>
  <si>
    <t>2</t>
  </si>
  <si>
    <t>3</t>
  </si>
  <si>
    <t>4</t>
  </si>
  <si>
    <t>5</t>
  </si>
  <si>
    <t>Geschossen in:</t>
  </si>
  <si>
    <t>Eingang LL:</t>
  </si>
  <si>
    <t>Geschossen am:</t>
  </si>
  <si>
    <t>Durchgang:</t>
  </si>
  <si>
    <t>Heimmannschaft:</t>
  </si>
  <si>
    <t>Gastmannschaft:</t>
  </si>
  <si>
    <t>1. Serie</t>
  </si>
  <si>
    <t>2. Serie</t>
  </si>
  <si>
    <t>3. Serie</t>
  </si>
  <si>
    <t>4. Serie</t>
  </si>
  <si>
    <t>Schütze/in</t>
  </si>
  <si>
    <t>Gesamt</t>
  </si>
  <si>
    <t>Stech</t>
  </si>
  <si>
    <t>Pkt.</t>
  </si>
  <si>
    <t>Einzel-Punkte</t>
  </si>
  <si>
    <t>Gesamt-Ringe</t>
  </si>
  <si>
    <t>Mannschafts-Punkte</t>
  </si>
  <si>
    <t>,</t>
  </si>
  <si>
    <t>Unterschrift Mannschaftsführer Heim</t>
  </si>
  <si>
    <t>Unterschrift Kampfrichter</t>
  </si>
  <si>
    <t>Unterschrift Mannschaftsführer Gast</t>
  </si>
  <si>
    <t>Die Scheiben des Durchganges sind vom jeweiligen Heimverein bis ein Woche nach dem Finale aufzubewahren. Für die Zusendung der Ergebnisse ist</t>
  </si>
  <si>
    <t>immer der Heimverein verantwortlich (letzter Termin ist der folgende Montag der Wettkampfwoche, z. B. KW 44 Wettkampf, Montag der KW 45 ).</t>
  </si>
  <si>
    <r>
      <rPr>
        <u/>
        <sz val="10"/>
        <rFont val="Arial"/>
        <family val="2"/>
        <charset val="1"/>
      </rPr>
      <t>Verteiler:</t>
    </r>
    <r>
      <rPr>
        <sz val="10"/>
        <rFont val="Arial"/>
        <family val="2"/>
        <charset val="1"/>
      </rPr>
      <t xml:space="preserve"> 1x Ligabetreuer per Mail an &lt; ligaleiter@bezirksschuetzen-hoya.de &gt;, 1x Heimmannschaft, 1x Gastmannschaft</t>
    </r>
  </si>
  <si>
    <t>Ablaufplan Wettkämpfe von 5er-Mannschaften</t>
  </si>
  <si>
    <t>Liebe Sportkameradinnen, liebe Sportkameraden,</t>
  </si>
  <si>
    <r>
      <rPr>
        <sz val="12"/>
        <rFont val="Arial"/>
        <family val="2"/>
        <charset val="1"/>
      </rPr>
      <t xml:space="preserve">ich möchte Euch hier im Namen vom </t>
    </r>
    <r>
      <rPr>
        <b/>
        <i/>
        <sz val="12"/>
        <rFont val="Arial"/>
        <family val="2"/>
        <charset val="1"/>
      </rPr>
      <t>&lt;SV Haendorf&gt;</t>
    </r>
    <r>
      <rPr>
        <sz val="12"/>
        <rFont val="Arial"/>
        <family val="2"/>
        <charset val="1"/>
      </rPr>
      <t xml:space="preserve"> zum Wettkampf in der </t>
    </r>
    <r>
      <rPr>
        <b/>
        <i/>
        <sz val="12"/>
        <rFont val="Arial"/>
        <family val="2"/>
        <charset val="1"/>
      </rPr>
      <t>&lt;Bezirksklasse&gt;</t>
    </r>
    <r>
      <rPr>
        <sz val="12"/>
        <rFont val="Arial"/>
        <charset val="1"/>
      </rPr>
      <t xml:space="preserve"> zwischen </t>
    </r>
  </si>
  <si>
    <t>und</t>
  </si>
  <si>
    <r>
      <rPr>
        <sz val="12"/>
        <rFont val="Arial"/>
        <family val="2"/>
        <charset val="1"/>
      </rPr>
      <t xml:space="preserve">auf dem Schießstand in </t>
    </r>
    <r>
      <rPr>
        <b/>
        <i/>
        <sz val="12"/>
        <rFont val="Arial"/>
        <family val="2"/>
        <charset val="1"/>
      </rPr>
      <t>&lt;Haendorf&gt;</t>
    </r>
    <r>
      <rPr>
        <sz val="12"/>
        <rFont val="Arial"/>
        <family val="2"/>
        <charset val="1"/>
      </rPr>
      <t xml:space="preserve"> recht herzlich begrüßen.</t>
    </r>
  </si>
  <si>
    <t>Laut Setzliste gibt es folgende Standeinteilung:</t>
  </si>
  <si>
    <t>Stand</t>
  </si>
  <si>
    <t>Das Wettkampfprogramm beinhaltet folgendes:</t>
  </si>
  <si>
    <r>
      <rPr>
        <sz val="12"/>
        <rFont val="Arial"/>
        <family val="2"/>
        <charset val="1"/>
      </rPr>
      <t xml:space="preserve">Ihr schießt 40 Schuß + Probe in der Disziplin </t>
    </r>
    <r>
      <rPr>
        <b/>
        <i/>
        <sz val="12"/>
        <rFont val="Arial"/>
        <family val="2"/>
        <charset val="1"/>
      </rPr>
      <t>&lt;1.10 Luftgewehr&gt;</t>
    </r>
  </si>
  <si>
    <t>15 Min. Vorbereitungszeit inkl. Probeschießen</t>
  </si>
  <si>
    <t>50 Min. Wertungsschießen bei elektronischen Anlagen</t>
  </si>
  <si>
    <t>60 Min. Wertungsschießen bei Scheibenzuganlagen</t>
  </si>
  <si>
    <r>
      <rPr>
        <sz val="12"/>
        <rFont val="Arial"/>
        <family val="2"/>
        <charset val="1"/>
      </rPr>
      <t xml:space="preserve">Wir beginnen mit einer </t>
    </r>
    <r>
      <rPr>
        <b/>
        <sz val="12"/>
        <rFont val="Arial"/>
        <family val="2"/>
        <charset val="1"/>
      </rPr>
      <t>Vorbereitungszeit</t>
    </r>
    <r>
      <rPr>
        <sz val="12"/>
        <rFont val="Arial"/>
        <family val="2"/>
        <charset val="1"/>
      </rPr>
      <t xml:space="preserve"> von </t>
    </r>
    <r>
      <rPr>
        <b/>
        <sz val="12"/>
        <rFont val="Arial"/>
        <family val="2"/>
        <charset val="1"/>
      </rPr>
      <t>5 Minuten.</t>
    </r>
    <r>
      <rPr>
        <sz val="12"/>
        <rFont val="Arial"/>
        <family val="2"/>
        <charset val="1"/>
      </rPr>
      <t xml:space="preserve"> </t>
    </r>
  </si>
  <si>
    <t>Sie beginnt mit dem Kommando Start und endet mit Kommando Stop.</t>
  </si>
  <si>
    <r>
      <rPr>
        <sz val="12"/>
        <rFont val="Arial"/>
        <family val="2"/>
        <charset val="1"/>
      </rPr>
      <t xml:space="preserve">Danach beginnt </t>
    </r>
    <r>
      <rPr>
        <b/>
        <sz val="12"/>
        <rFont val="Arial"/>
        <family val="2"/>
        <charset val="1"/>
      </rPr>
      <t>Probeschießen</t>
    </r>
  </si>
  <si>
    <t>In dieser Zeit dürfen beliebig viele Probeschüsse abgegeben werden.</t>
  </si>
  <si>
    <t>Die letzten 30 Sekunden werden angesagt.</t>
  </si>
  <si>
    <r>
      <rPr>
        <sz val="12"/>
        <rFont val="Arial"/>
        <family val="2"/>
        <charset val="1"/>
      </rPr>
      <t xml:space="preserve">Nach </t>
    </r>
    <r>
      <rPr>
        <b/>
        <sz val="12"/>
        <rFont val="Arial"/>
        <family val="2"/>
        <charset val="1"/>
      </rPr>
      <t>15 Minuten</t>
    </r>
    <r>
      <rPr>
        <sz val="12"/>
        <rFont val="Arial"/>
        <family val="2"/>
        <charset val="1"/>
      </rPr>
      <t xml:space="preserve"> kommt das Kommando Stop</t>
    </r>
  </si>
  <si>
    <r>
      <rPr>
        <sz val="12"/>
        <rFont val="Arial"/>
        <family val="2"/>
        <charset val="1"/>
      </rPr>
      <t xml:space="preserve">Danach beginnt mit dem Kommando Start die </t>
    </r>
    <r>
      <rPr>
        <b/>
        <sz val="12"/>
        <rFont val="Arial"/>
        <family val="2"/>
        <charset val="1"/>
      </rPr>
      <t>Wettkampfzeit von 50/60 Minuten</t>
    </r>
    <r>
      <rPr>
        <sz val="12"/>
        <rFont val="Arial"/>
        <family val="2"/>
        <charset val="1"/>
      </rPr>
      <t>.</t>
    </r>
  </si>
  <si>
    <t>In dieser Zeit dürfen keine Probeschüsse mehr abgegeben werden.</t>
  </si>
  <si>
    <t>Die letzten 5 Minuten werden angesagt.</t>
  </si>
  <si>
    <t>Der Wettkampf endet mit dem Kommando Stop.</t>
  </si>
  <si>
    <t>Nach 10 Schuss sind die beschossenen Scheiben nach hinten auf dem Stuhl abzulegen</t>
  </si>
  <si>
    <t xml:space="preserve">Sollte es zum Stechen kommen, findet dieses unmittelbar nach Wettkampfende </t>
  </si>
  <si>
    <t>des letzten Schützen statt.</t>
  </si>
  <si>
    <t xml:space="preserve">Alle Schützen müssen vor dem Aufruf zum Stechen den Schützenstand verlassen. </t>
  </si>
  <si>
    <t xml:space="preserve">Nach 2 Minuten Vorbereitungszeit, Probeschüsse sind nicht erlaubt, </t>
  </si>
  <si>
    <t>beginnt die Wettkampfzeit von von 50 Sek.</t>
  </si>
  <si>
    <t>Die Paarung 5 schießt vor Paarung 4 usw.</t>
  </si>
  <si>
    <t>Falls mehere Stechschüsse erforderlich sind, erfolgt erst ab dem 4. Schuß die</t>
  </si>
  <si>
    <t>10tel-Ringwertung</t>
  </si>
  <si>
    <t>Ich wünsche allen ein"Gut Schuss"</t>
  </si>
  <si>
    <t>Ansagen</t>
  </si>
  <si>
    <t>Wir beginnen jetzt mit der Vorbereitungszeit</t>
  </si>
  <si>
    <t>Start</t>
  </si>
  <si>
    <t>nach 4 Min. 30 Sek.</t>
  </si>
  <si>
    <t>noch 30 Sekunden</t>
  </si>
  <si>
    <t>nach 5 Minuten</t>
  </si>
  <si>
    <t>Stop</t>
  </si>
  <si>
    <t>Wir beginnen jetzt mit dem Probeschießen</t>
  </si>
  <si>
    <t>nach 14 Min. 30 Sek.</t>
  </si>
  <si>
    <t>nach 15 Minuten</t>
  </si>
  <si>
    <t>Wir beginnen jetzt mit dem Wettkampf</t>
  </si>
  <si>
    <t>nach 40/50 Min.</t>
  </si>
  <si>
    <t>noch 10 Minuten</t>
  </si>
  <si>
    <t>nach 45/55 Min.</t>
  </si>
  <si>
    <t>noch 5 Minuten</t>
  </si>
  <si>
    <t>nach 50/60 Minuten</t>
  </si>
  <si>
    <t>Ansage Stechen</t>
  </si>
  <si>
    <t>2 Minuten Vorbereitungszeit</t>
  </si>
  <si>
    <t>nach 2 Min.</t>
  </si>
  <si>
    <t>Laden zum 1. Stechschuss</t>
  </si>
  <si>
    <t>Achtung: 3 - 2 - 1   Start</t>
  </si>
  <si>
    <t>nach letztem Schuss oder nach 50 Sek.</t>
  </si>
  <si>
    <t>sollte bei Ringgleichheit weiter gestochen werden müssen</t>
  </si>
  <si>
    <t>Laden zum 2. Stechschuss</t>
  </si>
  <si>
    <t>Folgende Dinge sind noch einzutragen:</t>
  </si>
  <si>
    <t>Im Ansagetext sind die XXX durch den Vereinsnamen auszutauschen.</t>
  </si>
  <si>
    <t>Im Ansagetext sind die ZZZ durch die Disziplin auszutauschen.</t>
  </si>
  <si>
    <t>Im Protokoll sind die Namen der Schützen einzutragen, sie werden automatisch in die anderen Arbeitsblätter übernommen.</t>
  </si>
  <si>
    <t>Im Protokoll sind die Vereinsnamen einzutragen, sie werden ebenfalls in die anderen Arbeitsblätter übernommen.</t>
  </si>
  <si>
    <t>Im Protokoll sind die Schützen mit einem S für Stammschütze oder einem E für Ersatzschütze zu kennzeichnen.</t>
  </si>
  <si>
    <t>Im Protokoll ist ein Kreuz vor die entsprechende Disziplin zu setzen.</t>
  </si>
  <si>
    <t>Den Ansagetext ausdrucken und vor Wettkampfbeginn verlesen.</t>
  </si>
  <si>
    <t>Während des Wettkampfes müssen die Serien unter Darstellung eingetragen werden.</t>
  </si>
  <si>
    <t>Beim Stechen werden die Ergebnisse vom Stechen in das Protokoll eingetragen.</t>
  </si>
  <si>
    <t>Nach Beendigung des Wettkampfes das fertige Protokoll ausdrucken, unterschreiben lassen und an Manfred Jankowski faxen</t>
  </si>
  <si>
    <t>Vereinsname (1)</t>
  </si>
  <si>
    <t>Vereinsname (2)</t>
  </si>
  <si>
    <t>Ges.</t>
  </si>
  <si>
    <t>Stechergebnis Pos. Nr.:</t>
  </si>
  <si>
    <t>Austragungsort  /  Datum</t>
  </si>
  <si>
    <t xml:space="preserve">Unterschrift M-Führer (1)        </t>
  </si>
  <si>
    <t xml:space="preserve">       Unterschrift M-Führer (2)</t>
  </si>
  <si>
    <t xml:space="preserve">        Unterschrift Kampfrichter</t>
  </si>
  <si>
    <r>
      <rPr>
        <sz val="10"/>
        <rFont val="Times New Roman"/>
        <family val="1"/>
        <charset val="1"/>
      </rPr>
      <t xml:space="preserve">Bemerkungen:  </t>
    </r>
    <r>
      <rPr>
        <sz val="10"/>
        <rFont val="Arial"/>
        <charset val="1"/>
      </rPr>
      <t xml:space="preserve"> </t>
    </r>
  </si>
  <si>
    <t xml:space="preserve">     Luftgewehr</t>
  </si>
  <si>
    <t xml:space="preserve">     Luftpistole</t>
  </si>
  <si>
    <t>E</t>
  </si>
  <si>
    <t xml:space="preserve">    LG Auflage </t>
  </si>
  <si>
    <t>Ergebnismeldebogen Liga 2024/25 3er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</si>
</sst>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7]dd/mm/yyyy"/>
    <numFmt numFmtId="166" formatCode="0;[Red]0"/>
  </numFmts>
  <fonts count="44" x14ac:knownFonts="1">
    <font>
      <sz val="10"/>
      <name val="Arial"/>
      <charset val="1"/>
    </font>
    <font>
      <sz val="12"/>
      <name val="Arial"/>
      <family val="2"/>
      <charset val="1"/>
    </font>
    <font>
      <sz val="16"/>
      <name val="Arial"/>
      <family val="2"/>
      <charset val="1"/>
    </font>
    <font>
      <b/>
      <sz val="24"/>
      <color rgb="FF2323DC"/>
      <name val="Arial"/>
      <family val="2"/>
      <charset val="1"/>
    </font>
    <font>
      <b/>
      <sz val="32"/>
      <color rgb="FF0070C0"/>
      <name val="Arial"/>
      <family val="2"/>
      <charset val="1"/>
    </font>
    <font>
      <b/>
      <sz val="32"/>
      <name val="Arial"/>
      <family val="2"/>
      <charset val="1"/>
    </font>
    <font>
      <b/>
      <sz val="32"/>
      <color rgb="FFFF0000"/>
      <name val="Arial"/>
      <family val="2"/>
      <charset val="1"/>
    </font>
    <font>
      <b/>
      <sz val="24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28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8"/>
      <color rgb="FF0070C0"/>
      <name val="Arial"/>
      <family val="2"/>
      <charset val="1"/>
    </font>
    <font>
      <sz val="32"/>
      <color rgb="FF0070C0"/>
      <name val="Arial"/>
      <family val="2"/>
      <charset val="1"/>
    </font>
    <font>
      <sz val="10"/>
      <name val="Arial"/>
      <family val="2"/>
      <charset val="1"/>
    </font>
    <font>
      <sz val="18"/>
      <color rgb="FFFF0000"/>
      <name val="Arial"/>
      <family val="2"/>
      <charset val="1"/>
    </font>
    <font>
      <sz val="32"/>
      <color rgb="FFFF0000"/>
      <name val="Arial"/>
      <family val="2"/>
      <charset val="1"/>
    </font>
    <font>
      <sz val="32"/>
      <name val="Arial"/>
      <family val="2"/>
      <charset val="1"/>
    </font>
    <font>
      <b/>
      <u/>
      <sz val="20"/>
      <name val="Arial"/>
      <family val="2"/>
      <charset val="1"/>
    </font>
    <font>
      <b/>
      <u/>
      <sz val="14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3"/>
      <name val="Arial"/>
      <family val="2"/>
      <charset val="1"/>
    </font>
    <font>
      <b/>
      <sz val="14"/>
      <name val="Arial"/>
      <family val="2"/>
      <charset val="1"/>
    </font>
    <font>
      <sz val="6"/>
      <name val="Arial"/>
      <family val="2"/>
      <charset val="1"/>
    </font>
    <font>
      <b/>
      <sz val="12"/>
      <name val="Arial"/>
      <family val="2"/>
      <charset val="1"/>
    </font>
    <font>
      <u/>
      <sz val="3"/>
      <name val="Arial"/>
      <family val="2"/>
      <charset val="1"/>
    </font>
    <font>
      <u/>
      <sz val="10"/>
      <name val="Arial"/>
      <family val="2"/>
      <charset val="1"/>
    </font>
    <font>
      <sz val="12"/>
      <name val="Arial"/>
      <charset val="1"/>
    </font>
    <font>
      <b/>
      <i/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Times New Roman"/>
      <charset val="1"/>
    </font>
    <font>
      <b/>
      <sz val="16"/>
      <name val="Arial"/>
      <family val="2"/>
      <charset val="1"/>
    </font>
    <font>
      <sz val="14"/>
      <name val="Arial"/>
      <charset val="1"/>
    </font>
    <font>
      <b/>
      <sz val="12"/>
      <name val="Times New Roman"/>
      <charset val="1"/>
    </font>
    <font>
      <b/>
      <u/>
      <sz val="24"/>
      <name val="Times New Roman"/>
      <family val="1"/>
      <charset val="1"/>
    </font>
    <font>
      <u/>
      <sz val="12"/>
      <name val="Times New Roman"/>
      <charset val="1"/>
    </font>
    <font>
      <b/>
      <u/>
      <sz val="18"/>
      <name val="Times New Roman"/>
      <charset val="1"/>
    </font>
    <font>
      <sz val="10"/>
      <name val="Times New Roman"/>
      <family val="1"/>
      <charset val="1"/>
    </font>
    <font>
      <b/>
      <sz val="18"/>
      <name val="Arial"/>
      <family val="2"/>
      <charset val="1"/>
    </font>
    <font>
      <b/>
      <sz val="12"/>
      <name val="Times New Roman"/>
      <family val="1"/>
      <charset val="1"/>
    </font>
    <font>
      <b/>
      <sz val="10"/>
      <name val="Arial"/>
      <family val="2"/>
      <charset val="1"/>
    </font>
    <font>
      <b/>
      <u/>
      <sz val="10"/>
      <name val="Arial"/>
      <family val="2"/>
      <charset val="1"/>
    </font>
    <font>
      <sz val="9"/>
      <name val="Times New Roman"/>
      <family val="1"/>
      <charset val="1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00CCFF"/>
        <bgColor rgb="FF33CCCC"/>
      </patternFill>
    </fill>
    <fill>
      <patternFill patternType="solid">
        <fgColor rgb="FF66FF33"/>
        <bgColor rgb="FF00FF00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8">
    <xf numFmtId="0" fontId="0" fillId="0" borderId="0" xfId="0"/>
    <xf numFmtId="0" fontId="2" fillId="0" borderId="0" xfId="0" applyFont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" fontId="15" fillId="4" borderId="13" xfId="0" applyNumberFormat="1" applyFont="1" applyFill="1" applyBorder="1" applyAlignment="1">
      <alignment horizontal="center" vertical="center"/>
    </xf>
    <xf numFmtId="164" fontId="15" fillId="4" borderId="12" xfId="0" applyNumberFormat="1" applyFont="1" applyFill="1" applyBorder="1" applyAlignment="1">
      <alignment horizontal="center" vertical="center"/>
    </xf>
    <xf numFmtId="1" fontId="15" fillId="4" borderId="12" xfId="0" applyNumberFormat="1" applyFont="1" applyFill="1" applyBorder="1" applyAlignment="1">
      <alignment horizontal="center" vertical="center"/>
    </xf>
    <xf numFmtId="1" fontId="15" fillId="4" borderId="14" xfId="0" applyNumberFormat="1" applyFont="1" applyFill="1" applyBorder="1" applyAlignment="1">
      <alignment horizontal="center" vertical="center"/>
    </xf>
    <xf numFmtId="1" fontId="15" fillId="4" borderId="15" xfId="0" applyNumberFormat="1" applyFont="1" applyFill="1" applyBorder="1" applyAlignment="1">
      <alignment horizontal="center" vertical="center"/>
    </xf>
    <xf numFmtId="1" fontId="15" fillId="4" borderId="16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5" fontId="19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7" xfId="0" applyFont="1" applyBorder="1" applyAlignment="1">
      <alignment horizontal="center" vertical="center"/>
    </xf>
    <xf numFmtId="165" fontId="19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/>
    <xf numFmtId="0" fontId="1" fillId="0" borderId="20" xfId="0" applyFont="1" applyBorder="1" applyAlignment="1" applyProtection="1">
      <alignment horizontal="center"/>
      <protection locked="0"/>
    </xf>
    <xf numFmtId="0" fontId="23" fillId="0" borderId="1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0" xfId="0" applyFont="1"/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166" fontId="19" fillId="0" borderId="21" xfId="0" applyNumberFormat="1" applyFont="1" applyBorder="1" applyAlignment="1" applyProtection="1">
      <alignment horizontal="center" vertical="center"/>
      <protection locked="0"/>
    </xf>
    <xf numFmtId="166" fontId="19" fillId="0" borderId="22" xfId="0" applyNumberFormat="1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6" xfId="0" applyFont="1" applyBorder="1" applyAlignment="1">
      <alignment horizontal="center" vertical="center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 vertical="center"/>
    </xf>
    <xf numFmtId="0" fontId="19" fillId="0" borderId="0" xfId="0" applyFont="1"/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166" fontId="19" fillId="0" borderId="25" xfId="0" applyNumberFormat="1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166" fontId="19" fillId="0" borderId="28" xfId="0" applyNumberFormat="1" applyFont="1" applyBorder="1" applyAlignment="1" applyProtection="1">
      <alignment horizontal="center" vertical="center"/>
      <protection locked="0"/>
    </xf>
    <xf numFmtId="166" fontId="19" fillId="0" borderId="12" xfId="0" applyNumberFormat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>
      <alignment horizontal="center" vertical="center"/>
    </xf>
    <xf numFmtId="166" fontId="19" fillId="0" borderId="14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0" fontId="20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/>
    <xf numFmtId="0" fontId="22" fillId="6" borderId="0" xfId="0" applyFont="1" applyFill="1" applyAlignment="1">
      <alignment horizontal="center" vertical="center"/>
    </xf>
    <xf numFmtId="0" fontId="27" fillId="0" borderId="2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 indent="1"/>
    </xf>
    <xf numFmtId="0" fontId="29" fillId="0" borderId="0" xfId="0" applyFont="1"/>
    <xf numFmtId="0" fontId="30" fillId="0" borderId="0" xfId="0" applyFont="1"/>
    <xf numFmtId="0" fontId="13" fillId="0" borderId="0" xfId="0" applyFont="1"/>
    <xf numFmtId="0" fontId="31" fillId="0" borderId="0" xfId="0" applyFont="1"/>
    <xf numFmtId="0" fontId="32" fillId="0" borderId="0" xfId="0" applyFont="1"/>
    <xf numFmtId="0" fontId="1" fillId="0" borderId="0" xfId="1">
      <alignment vertical="center"/>
    </xf>
    <xf numFmtId="0" fontId="33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34" fillId="0" borderId="0" xfId="1" applyFont="1" applyAlignment="1"/>
    <xf numFmtId="0" fontId="35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35" fillId="0" borderId="0" xfId="1" applyFont="1" applyAlignment="1">
      <alignment horizontal="center"/>
    </xf>
    <xf numFmtId="0" fontId="36" fillId="0" borderId="0" xfId="1" applyFont="1" applyAlignment="1"/>
    <xf numFmtId="0" fontId="1" fillId="0" borderId="17" xfId="1" applyBorder="1">
      <alignment vertical="center"/>
    </xf>
    <xf numFmtId="0" fontId="37" fillId="0" borderId="17" xfId="1" applyFont="1" applyBorder="1" applyAlignment="1"/>
    <xf numFmtId="0" fontId="1" fillId="0" borderId="17" xfId="1" applyBorder="1" applyAlignment="1">
      <alignment horizontal="center" vertical="center"/>
    </xf>
    <xf numFmtId="0" fontId="37" fillId="0" borderId="17" xfId="1" applyFont="1" applyBorder="1">
      <alignment vertical="center"/>
    </xf>
    <xf numFmtId="0" fontId="33" fillId="0" borderId="17" xfId="1" applyFont="1" applyBorder="1" applyAlignment="1">
      <alignment horizontal="center"/>
    </xf>
    <xf numFmtId="0" fontId="1" fillId="0" borderId="31" xfId="1" applyBorder="1">
      <alignment vertical="center"/>
    </xf>
    <xf numFmtId="0" fontId="31" fillId="0" borderId="32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8" fillId="0" borderId="0" xfId="1" applyFont="1" applyAlignment="1">
      <alignment horizontal="center"/>
    </xf>
    <xf numFmtId="0" fontId="1" fillId="0" borderId="33" xfId="1" applyBorder="1">
      <alignment vertical="center"/>
    </xf>
    <xf numFmtId="0" fontId="24" fillId="0" borderId="0" xfId="1" applyFont="1" applyAlignment="1">
      <alignment horizontal="center"/>
    </xf>
    <xf numFmtId="0" fontId="39" fillId="0" borderId="0" xfId="1" applyFont="1" applyAlignment="1">
      <alignment horizontal="center" vertical="center"/>
    </xf>
    <xf numFmtId="0" fontId="39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1" fillId="0" borderId="19" xfId="1" applyBorder="1">
      <alignment vertical="center"/>
    </xf>
    <xf numFmtId="0" fontId="33" fillId="0" borderId="19" xfId="1" applyFont="1" applyBorder="1" applyAlignment="1">
      <alignment horizontal="center"/>
    </xf>
    <xf numFmtId="0" fontId="1" fillId="0" borderId="38" xfId="1" applyBorder="1">
      <alignment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24" xfId="1" applyBorder="1">
      <alignment vertical="center"/>
    </xf>
    <xf numFmtId="0" fontId="1" fillId="0" borderId="40" xfId="1" applyBorder="1" applyAlignment="1">
      <alignment horizontal="center" vertical="center"/>
    </xf>
    <xf numFmtId="0" fontId="1" fillId="0" borderId="23" xfId="1" applyBorder="1">
      <alignment vertical="center"/>
    </xf>
    <xf numFmtId="0" fontId="24" fillId="0" borderId="27" xfId="1" applyFont="1" applyBorder="1" applyAlignment="1">
      <alignment horizontal="center" vertical="center"/>
    </xf>
    <xf numFmtId="0" fontId="1" fillId="0" borderId="23" xfId="1" applyBorder="1" applyProtection="1">
      <alignment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0" borderId="27" xfId="1" applyBorder="1" applyAlignment="1" applyProtection="1">
      <alignment horizontal="center" vertical="center"/>
      <protection locked="0"/>
    </xf>
    <xf numFmtId="0" fontId="24" fillId="0" borderId="11" xfId="1" applyFont="1" applyBorder="1" applyAlignment="1">
      <alignment horizontal="center" vertical="center"/>
    </xf>
    <xf numFmtId="0" fontId="40" fillId="0" borderId="11" xfId="1" applyFont="1" applyBorder="1" applyAlignment="1">
      <alignment horizontal="center" vertical="center"/>
    </xf>
    <xf numFmtId="0" fontId="1" fillId="0" borderId="41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right" vertical="center"/>
      <protection locked="0"/>
    </xf>
    <xf numFmtId="0" fontId="24" fillId="0" borderId="23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1" fillId="0" borderId="22" xfId="1" applyBorder="1" applyProtection="1">
      <alignment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40" fillId="0" borderId="42" xfId="1" applyFont="1" applyBorder="1" applyAlignment="1">
      <alignment horizontal="center" vertical="center"/>
    </xf>
    <xf numFmtId="0" fontId="1" fillId="0" borderId="41" xfId="1" applyBorder="1" applyAlignment="1" applyProtection="1">
      <alignment horizontal="right" vertical="center"/>
      <protection locked="0"/>
    </xf>
    <xf numFmtId="0" fontId="24" fillId="0" borderId="41" xfId="1" applyFont="1" applyBorder="1" applyAlignment="1">
      <alignment horizontal="center" vertical="center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27" xfId="1" applyBorder="1" applyAlignment="1" applyProtection="1">
      <alignment horizontal="right" vertical="center"/>
      <protection locked="0"/>
    </xf>
    <xf numFmtId="0" fontId="40" fillId="0" borderId="16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22" xfId="1" applyBorder="1">
      <alignment vertical="center"/>
    </xf>
    <xf numFmtId="0" fontId="24" fillId="0" borderId="22" xfId="1" applyFont="1" applyBorder="1" applyAlignment="1">
      <alignment horizontal="center" vertical="center"/>
    </xf>
    <xf numFmtId="0" fontId="33" fillId="0" borderId="22" xfId="1" applyFont="1" applyBorder="1" applyAlignment="1">
      <alignment horizontal="right" vertical="center"/>
    </xf>
    <xf numFmtId="0" fontId="33" fillId="0" borderId="22" xfId="1" applyFont="1" applyBorder="1">
      <alignment vertical="center"/>
    </xf>
    <xf numFmtId="0" fontId="33" fillId="0" borderId="22" xfId="1" applyFont="1" applyBorder="1" applyAlignment="1">
      <alignment horizontal="center" vertical="center"/>
    </xf>
    <xf numFmtId="0" fontId="41" fillId="0" borderId="0" xfId="1" applyFont="1">
      <alignment vertical="center"/>
    </xf>
    <xf numFmtId="0" fontId="40" fillId="0" borderId="0" xfId="1" applyFont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24" fillId="0" borderId="17" xfId="1" applyFont="1" applyBorder="1" applyAlignment="1">
      <alignment horizontal="left"/>
    </xf>
    <xf numFmtId="0" fontId="1" fillId="0" borderId="17" xfId="1" applyBorder="1" applyAlignment="1">
      <alignment horizontal="center"/>
    </xf>
    <xf numFmtId="0" fontId="42" fillId="0" borderId="0" xfId="1" applyFont="1">
      <alignment vertical="center"/>
    </xf>
    <xf numFmtId="0" fontId="42" fillId="0" borderId="0" xfId="1" applyFont="1" applyAlignment="1">
      <alignment horizontal="left" vertical="center"/>
    </xf>
    <xf numFmtId="0" fontId="13" fillId="0" borderId="22" xfId="0" applyFont="1" applyBorder="1" applyAlignment="1">
      <alignment vertical="center"/>
    </xf>
    <xf numFmtId="49" fontId="10" fillId="3" borderId="2" xfId="0" applyNumberFormat="1" applyFont="1" applyFill="1" applyBorder="1" applyAlignment="1">
      <alignment horizontal="center" vertical="center"/>
    </xf>
    <xf numFmtId="1" fontId="16" fillId="5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1" fontId="13" fillId="5" borderId="8" xfId="0" applyNumberFormat="1" applyFont="1" applyFill="1" applyBorder="1" applyAlignment="1">
      <alignment horizontal="center" vertical="center"/>
    </xf>
    <xf numFmtId="0" fontId="21" fillId="0" borderId="17" xfId="0" applyFont="1" applyBorder="1"/>
    <xf numFmtId="0" fontId="25" fillId="0" borderId="17" xfId="0" applyFont="1" applyBorder="1" applyAlignment="1">
      <alignment horizontal="right"/>
    </xf>
    <xf numFmtId="0" fontId="13" fillId="0" borderId="3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18" xfId="0" applyFont="1" applyBorder="1" applyAlignment="1">
      <alignment horizontal="right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wrapText="1"/>
    </xf>
    <xf numFmtId="0" fontId="42" fillId="0" borderId="30" xfId="1" applyFont="1" applyBorder="1" applyAlignment="1">
      <alignment horizontal="left" vertical="center"/>
    </xf>
    <xf numFmtId="0" fontId="37" fillId="0" borderId="17" xfId="1" applyFont="1" applyBorder="1" applyAlignment="1">
      <alignment horizontal="left"/>
    </xf>
    <xf numFmtId="0" fontId="33" fillId="0" borderId="43" xfId="1" applyFont="1" applyBorder="1" applyAlignment="1">
      <alignment horizontal="left"/>
    </xf>
  </cellXfs>
  <cellStyles count="2">
    <cellStyle name="Standard" xfId="0" builtinId="0"/>
    <cellStyle name="Standard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323D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1333860</xdr:colOff>
      <xdr:row>4</xdr:row>
      <xdr:rowOff>28935</xdr:rowOff>
    </xdr:from>
    <xdr:to>
      <xdr:col>7</xdr:col>
      <xdr:colOff>189510</xdr:colOff>
      <xdr:row>5</xdr:row>
      <xdr:rowOff>36855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8860" y="1476735"/>
          <a:ext cx="1417875" cy="2365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r">
            <a:lnSpc>
              <a:spcPct val="100000"/>
            </a:lnSpc>
          </a:pPr>
          <a:r>
            <a:rPr lang="de-DE" sz="1200" b="0" strike="noStrike" spc="-1">
              <a:solidFill>
                <a:srgbClr val="000000"/>
              </a:solidFill>
              <a:latin typeface="Arial"/>
            </a:rPr>
            <a:t>Bezirksoberliga</a:t>
          </a: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1047945</xdr:colOff>
      <xdr:row>3</xdr:row>
      <xdr:rowOff>28935</xdr:rowOff>
    </xdr:from>
    <xdr:to>
      <xdr:col>6</xdr:col>
      <xdr:colOff>417945</xdr:colOff>
      <xdr:row>4</xdr:row>
      <xdr:rowOff>27495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52945" y="1248135"/>
          <a:ext cx="1417875" cy="2271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r">
            <a:lnSpc>
              <a:spcPct val="100000"/>
            </a:lnSpc>
          </a:pPr>
          <a:r>
            <a:rPr lang="de-DE" sz="1200" b="0" strike="noStrike" spc="-1">
              <a:solidFill>
                <a:srgbClr val="000000"/>
              </a:solidFill>
              <a:latin typeface="Arial"/>
            </a:rPr>
            <a:t>Bezirksliga</a:t>
          </a:r>
          <a:endParaRPr lang="de-DE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1428840</xdr:colOff>
      <xdr:row>26</xdr:row>
      <xdr:rowOff>0</xdr:rowOff>
    </xdr:from>
    <xdr:to>
      <xdr:col>2</xdr:col>
      <xdr:colOff>1808280</xdr:colOff>
      <xdr:row>26</xdr:row>
      <xdr:rowOff>253800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973520" y="5257800"/>
          <a:ext cx="379440" cy="2538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1428840</xdr:colOff>
      <xdr:row>27</xdr:row>
      <xdr:rowOff>0</xdr:rowOff>
    </xdr:from>
    <xdr:to>
      <xdr:col>2</xdr:col>
      <xdr:colOff>1808280</xdr:colOff>
      <xdr:row>27</xdr:row>
      <xdr:rowOff>253800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973520" y="5513040"/>
          <a:ext cx="379440" cy="2538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16</xdr:col>
      <xdr:colOff>1200240</xdr:colOff>
      <xdr:row>0</xdr:row>
      <xdr:rowOff>123840</xdr:rowOff>
    </xdr:from>
    <xdr:to>
      <xdr:col>17</xdr:col>
      <xdr:colOff>132120</xdr:colOff>
      <xdr:row>3</xdr:row>
      <xdr:rowOff>198360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0011240" y="123840"/>
          <a:ext cx="1289160" cy="95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  <a:effectLst>
          <a:outerShdw dist="35638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36720" bIns="0">
          <a:noAutofit/>
        </a:bodyPr>
        <a:lstStyle/>
        <a:p>
          <a:pPr algn="ctr">
            <a:lnSpc>
              <a:spcPct val="100000"/>
            </a:lnSpc>
          </a:pPr>
          <a:endParaRPr lang="de-DE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14</xdr:col>
      <xdr:colOff>343080</xdr:colOff>
      <xdr:row>2</xdr:row>
      <xdr:rowOff>47520</xdr:rowOff>
    </xdr:from>
    <xdr:to>
      <xdr:col>15</xdr:col>
      <xdr:colOff>217800</xdr:colOff>
      <xdr:row>3</xdr:row>
      <xdr:rowOff>46080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248680" y="628200"/>
          <a:ext cx="327600" cy="294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333360</xdr:colOff>
      <xdr:row>2</xdr:row>
      <xdr:rowOff>85680</xdr:rowOff>
    </xdr:from>
    <xdr:to>
      <xdr:col>16</xdr:col>
      <xdr:colOff>1055880</xdr:colOff>
      <xdr:row>2</xdr:row>
      <xdr:rowOff>294120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691840" y="666360"/>
          <a:ext cx="1175040" cy="20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r>
            <a:rPr lang="de-DE" sz="1200" b="1" strike="noStrike" spc="-1">
              <a:solidFill>
                <a:srgbClr val="000000"/>
              </a:solidFill>
              <a:latin typeface="Arial"/>
            </a:rPr>
            <a:t>Luftpistole</a:t>
          </a: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14</xdr:col>
      <xdr:colOff>343080</xdr:colOff>
      <xdr:row>0</xdr:row>
      <xdr:rowOff>171360</xdr:rowOff>
    </xdr:from>
    <xdr:to>
      <xdr:col>15</xdr:col>
      <xdr:colOff>217800</xdr:colOff>
      <xdr:row>1</xdr:row>
      <xdr:rowOff>265320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248680" y="171360"/>
          <a:ext cx="327600" cy="293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333360</xdr:colOff>
      <xdr:row>1</xdr:row>
      <xdr:rowOff>9360</xdr:rowOff>
    </xdr:from>
    <xdr:to>
      <xdr:col>16</xdr:col>
      <xdr:colOff>1055880</xdr:colOff>
      <xdr:row>1</xdr:row>
      <xdr:rowOff>217440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691840" y="209160"/>
          <a:ext cx="1175040" cy="20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r>
            <a:rPr lang="de-DE" sz="1200" b="1" strike="noStrike" spc="-1">
              <a:solidFill>
                <a:srgbClr val="000000"/>
              </a:solidFill>
              <a:latin typeface="Arial"/>
            </a:rPr>
            <a:t>Luftgewehr</a:t>
          </a: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16</xdr:col>
      <xdr:colOff>1199880</xdr:colOff>
      <xdr:row>2</xdr:row>
      <xdr:rowOff>190440</xdr:rowOff>
    </xdr:from>
    <xdr:to>
      <xdr:col>17</xdr:col>
      <xdr:colOff>142560</xdr:colOff>
      <xdr:row>2</xdr:row>
      <xdr:rowOff>190440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0010880" y="771120"/>
          <a:ext cx="12999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714240</xdr:colOff>
      <xdr:row>4</xdr:row>
      <xdr:rowOff>57240</xdr:rowOff>
    </xdr:from>
    <xdr:to>
      <xdr:col>5</xdr:col>
      <xdr:colOff>370080</xdr:colOff>
      <xdr:row>5</xdr:row>
      <xdr:rowOff>179640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258920" y="1133280"/>
          <a:ext cx="2918520" cy="248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371520</xdr:colOff>
      <xdr:row>4</xdr:row>
      <xdr:rowOff>47520</xdr:rowOff>
    </xdr:from>
    <xdr:to>
      <xdr:col>16</xdr:col>
      <xdr:colOff>1113120</xdr:colOff>
      <xdr:row>5</xdr:row>
      <xdr:rowOff>169920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371720" y="1123560"/>
          <a:ext cx="2552400" cy="248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16</xdr:col>
      <xdr:colOff>1238400</xdr:colOff>
      <xdr:row>2</xdr:row>
      <xdr:rowOff>219240</xdr:rowOff>
    </xdr:from>
    <xdr:to>
      <xdr:col>17</xdr:col>
      <xdr:colOff>93960</xdr:colOff>
      <xdr:row>3</xdr:row>
      <xdr:rowOff>170280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049400" y="799920"/>
          <a:ext cx="1212840" cy="246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16</xdr:col>
      <xdr:colOff>1467000</xdr:colOff>
      <xdr:row>1</xdr:row>
      <xdr:rowOff>95400</xdr:rowOff>
    </xdr:from>
    <xdr:to>
      <xdr:col>16</xdr:col>
      <xdr:colOff>2094120</xdr:colOff>
      <xdr:row>2</xdr:row>
      <xdr:rowOff>74880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278000" y="295200"/>
          <a:ext cx="627120" cy="360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542880</xdr:colOff>
      <xdr:row>0</xdr:row>
      <xdr:rowOff>133200</xdr:rowOff>
    </xdr:from>
    <xdr:to>
      <xdr:col>11</xdr:col>
      <xdr:colOff>103320</xdr:colOff>
      <xdr:row>3</xdr:row>
      <xdr:rowOff>65160</xdr:rowOff>
    </xdr:to>
    <xdr:pic>
      <xdr:nvPicPr>
        <xdr:cNvPr id="18" name="Picture 4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55640" y="133200"/>
          <a:ext cx="1212840" cy="8082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0</xdr:row>
      <xdr:rowOff>142920</xdr:rowOff>
    </xdr:from>
    <xdr:to>
      <xdr:col>7</xdr:col>
      <xdr:colOff>36720</xdr:colOff>
      <xdr:row>2</xdr:row>
      <xdr:rowOff>294120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0" y="142920"/>
          <a:ext cx="4749480" cy="731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45720" tIns="36720" rIns="45720" bIns="0">
          <a:noAutofit/>
        </a:bodyPr>
        <a:lstStyle/>
        <a:p>
          <a:pPr algn="ctr">
            <a:lnSpc>
              <a:spcPct val="100000"/>
            </a:lnSpc>
          </a:pPr>
          <a:r>
            <a:rPr lang="de-DE" sz="2000" b="1" u="sng" strike="noStrike" spc="-1">
              <a:solidFill>
                <a:srgbClr val="000000"/>
              </a:solidFill>
              <a:uFillTx/>
              <a:latin typeface="Times New Roman"/>
            </a:rPr>
            <a:t>DEUTSCHER SCHÜTZENBUND e.V.</a:t>
          </a:r>
          <a:endParaRPr lang="de-DE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de-DE" sz="2000" b="1" u="sng" strike="noStrike" spc="-1">
              <a:solidFill>
                <a:srgbClr val="000000"/>
              </a:solidFill>
              <a:uFillTx/>
              <a:latin typeface="Times New Roman"/>
            </a:rPr>
            <a:t>Bundesliga Sportschießen</a:t>
          </a:r>
          <a:endParaRPr lang="de-DE" sz="20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1428840</xdr:colOff>
      <xdr:row>28</xdr:row>
      <xdr:rowOff>0</xdr:rowOff>
    </xdr:from>
    <xdr:to>
      <xdr:col>2</xdr:col>
      <xdr:colOff>1808280</xdr:colOff>
      <xdr:row>28</xdr:row>
      <xdr:rowOff>246240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973520" y="5768280"/>
          <a:ext cx="379440" cy="246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5"/>
  <sheetViews>
    <sheetView topLeftCell="A4" zoomScale="50" zoomScaleNormal="50" workbookViewId="0">
      <selection activeCell="M5" sqref="M5"/>
    </sheetView>
  </sheetViews>
  <sheetFormatPr baseColWidth="10" defaultColWidth="10.5546875" defaultRowHeight="20.399999999999999" x14ac:dyDescent="0.35"/>
  <cols>
    <col min="1" max="1" width="1.6640625" customWidth="1"/>
    <col min="2" max="2" width="2.6640625" customWidth="1"/>
    <col min="3" max="3" width="32.5546875" customWidth="1"/>
    <col min="4" max="7" width="12.6640625" customWidth="1"/>
    <col min="8" max="8" width="29.109375" customWidth="1"/>
    <col min="9" max="9" width="25" customWidth="1"/>
    <col min="10" max="10" width="10" customWidth="1"/>
    <col min="11" max="11" width="12.6640625" style="1" customWidth="1"/>
    <col min="12" max="12" width="11.44140625" customWidth="1"/>
    <col min="13" max="13" width="12.44140625" customWidth="1"/>
  </cols>
  <sheetData>
    <row r="1" spans="2:13" ht="5.0999999999999996" customHeight="1" x14ac:dyDescent="0.35"/>
    <row r="2" spans="2:13" ht="44.25" customHeight="1" x14ac:dyDescent="0.25">
      <c r="C2" s="168">
        <f>Protokoll!E8</f>
        <v>0</v>
      </c>
      <c r="D2" s="168"/>
      <c r="E2" s="2">
        <f>I5+I7+I9+I11+I13</f>
        <v>0</v>
      </c>
      <c r="F2" s="3" t="s">
        <v>0</v>
      </c>
      <c r="G2" s="4">
        <f>I6+I8+I10+I12+I14</f>
        <v>0</v>
      </c>
      <c r="H2" s="169">
        <f>Protokoll!N8</f>
        <v>0</v>
      </c>
      <c r="I2" s="169"/>
      <c r="J2" s="169"/>
      <c r="K2" s="169"/>
      <c r="M2" s="170" t="s">
        <v>1</v>
      </c>
    </row>
    <row r="3" spans="2:13" ht="13.2" customHeight="1" x14ac:dyDescent="0.55000000000000004">
      <c r="C3" s="5"/>
      <c r="D3" s="5"/>
      <c r="E3" s="5"/>
      <c r="F3" s="5"/>
      <c r="G3" s="5"/>
      <c r="H3" s="5"/>
      <c r="M3" s="170"/>
    </row>
    <row r="4" spans="2:13" ht="22.5" customHeight="1" x14ac:dyDescent="0.4">
      <c r="B4" s="6"/>
      <c r="C4" s="7"/>
      <c r="D4" s="8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10" t="s">
        <v>9</v>
      </c>
      <c r="M4" s="170"/>
    </row>
    <row r="5" spans="2:13" ht="36.9" customHeight="1" x14ac:dyDescent="0.25">
      <c r="B5" s="166" t="s">
        <v>10</v>
      </c>
      <c r="C5" s="11">
        <f>Protokoll!F11</f>
        <v>0</v>
      </c>
      <c r="D5" s="12" t="str">
        <f>IF(Protokoll!B11="","",Protokoll!B11)</f>
        <v/>
      </c>
      <c r="E5" s="12" t="str">
        <f>IF(Protokoll!C11=0,"",Protokoll!C11)</f>
        <v/>
      </c>
      <c r="F5" s="12" t="str">
        <f>IF(Protokoll!D11=0,"",Protokoll!D11)</f>
        <v/>
      </c>
      <c r="G5" s="12" t="str">
        <f>IF(Protokoll!E11=0,"",Protokoll!E11)</f>
        <v/>
      </c>
      <c r="H5" s="13" t="str">
        <f>IF(Protokoll!H11="","",Protokoll!H11)</f>
        <v/>
      </c>
      <c r="I5" s="14">
        <f>IF(L5=0,0,IF(L5=L6,0,IF(L5&gt;L6,1,0)))</f>
        <v>0</v>
      </c>
      <c r="J5" s="171">
        <f>ABS(L5-L6)</f>
        <v>0</v>
      </c>
      <c r="K5" s="15">
        <f t="shared" ref="K5:K14" si="0">SUM(D5:G5)</f>
        <v>0</v>
      </c>
      <c r="L5" s="16">
        <f>IF(AND(Protokoll!E11&gt;0,Protokoll!R11&gt;0),SUM((Protokoll!B11:E11)+Protokoll!H11),IF(AND(Protokoll!D11&gt;0,Protokoll!Q11&gt;0),SUM(Protokoll!B11:D11),IF(AND(Protokoll!C11&gt;0,Protokoll!P11&gt;0),Protokoll!B11+Protokoll!C11,IF(AND(Protokoll!B11&gt;0,Protokoll!O11&gt;0),Protokoll!B11,0))))</f>
        <v>0</v>
      </c>
      <c r="M5" s="17" t="str">
        <f>IF(Protokoll!E11&gt;0,"",IF(Protokoll!D11&gt;0,SUM(D5:F5)+ROUNDDOWN(SUM(D5:F5)/3,0),IF(Protokoll!C11&gt;0,SUM(D5:E5)+ROUNDDOWN(SUM(D5:E5)/2,0)*2,IF(Protokoll!B11&gt;0,D5*4,""))))</f>
        <v/>
      </c>
    </row>
    <row r="6" spans="2:13" ht="36.9" customHeight="1" x14ac:dyDescent="0.25">
      <c r="B6" s="166"/>
      <c r="C6" s="18">
        <f>Protokoll!N11</f>
        <v>0</v>
      </c>
      <c r="D6" s="19" t="str">
        <f>IF(Protokoll!O11="","",Protokoll!O11)</f>
        <v/>
      </c>
      <c r="E6" s="19" t="str">
        <f>IF(Protokoll!P11="","",Protokoll!P11)</f>
        <v/>
      </c>
      <c r="F6" s="19" t="str">
        <f>IF(Protokoll!Q11="","",Protokoll!Q11)</f>
        <v/>
      </c>
      <c r="G6" s="19" t="str">
        <f>IF(Protokoll!R11="","",Protokoll!R11)</f>
        <v/>
      </c>
      <c r="H6" s="20" t="str">
        <f>IF(Protokoll!L11="","",Protokoll!L11)</f>
        <v/>
      </c>
      <c r="I6" s="21">
        <f>IF(L6=0,0,IF(L6=L5,0,IF(L6&gt;L5,1,0)))</f>
        <v>0</v>
      </c>
      <c r="J6" s="171"/>
      <c r="K6" s="22">
        <f t="shared" si="0"/>
        <v>0</v>
      </c>
      <c r="L6" s="23">
        <f>IF(AND(Protokoll!R11&gt;0,Protokoll!E11&gt;0),SUM((Protokoll!O11:R11)+Protokoll!L11),IF(AND(Protokoll!Q11&gt;0,Protokoll!D11&gt;0),SUM(Protokoll!O11:Q11),IF(AND(Protokoll!P11&gt;0,Protokoll!C11&gt;0),Protokoll!O11+Protokoll!P11,IF(AND(Protokoll!O11&gt;0,Protokoll!B11&gt;0),Protokoll!O11,0))))</f>
        <v>0</v>
      </c>
      <c r="M6" s="24" t="str">
        <f>IF(Protokoll!R11&gt;0,"",IF(Protokoll!Q11&gt;0,SUM(D6:F6)+ROUNDDOWN(SUM(D6:F6)/3,0),IF(Protokoll!P11&gt;0,SUM(D6:E6)+ROUNDDOWN(SUM(D6:E6)/2,0)*2,IF(Protokoll!O11&gt;0,D6*4,""))))</f>
        <v/>
      </c>
    </row>
    <row r="7" spans="2:13" ht="36.9" customHeight="1" x14ac:dyDescent="0.25">
      <c r="B7" s="166" t="s">
        <v>11</v>
      </c>
      <c r="C7" s="11">
        <f>Protokoll!F12</f>
        <v>0</v>
      </c>
      <c r="D7" s="12" t="str">
        <f>IF(Protokoll!B12="","",Protokoll!B12)</f>
        <v/>
      </c>
      <c r="E7" s="12" t="str">
        <f>IF(Protokoll!C12="","",Protokoll!C12)</f>
        <v/>
      </c>
      <c r="F7" s="12" t="str">
        <f>IF(Protokoll!D12="","",Protokoll!D12)</f>
        <v/>
      </c>
      <c r="G7" s="12" t="str">
        <f>IF(Protokoll!E12="","",Protokoll!E12)</f>
        <v/>
      </c>
      <c r="H7" s="13" t="str">
        <f>IF(Protokoll!H12="","",Protokoll!H12)</f>
        <v/>
      </c>
      <c r="I7" s="14">
        <f>IF(L7=0,0,IF(L7=L8,0,IF(L7&gt;L8,1,0)))</f>
        <v>0</v>
      </c>
      <c r="J7" s="167">
        <f>ABS(L7-L8)</f>
        <v>0</v>
      </c>
      <c r="K7" s="15">
        <f t="shared" si="0"/>
        <v>0</v>
      </c>
      <c r="L7" s="16">
        <f>IF(AND(Protokoll!E12&gt;0,Protokoll!R12&gt;0),SUM((Protokoll!B12:E12)+Protokoll!H12),IF(AND(Protokoll!D12&gt;0,Protokoll!Q12&gt;0),SUM(Protokoll!B12:D12),IF(AND(Protokoll!C12&gt;0,Protokoll!P12&gt;0),Protokoll!B12+Protokoll!C12,IF(AND(Protokoll!B12&gt;0,Protokoll!O12&gt;0),Protokoll!B12,0))))</f>
        <v>0</v>
      </c>
      <c r="M7" s="17" t="str">
        <f>IF(Protokoll!E12&gt;0,"",IF(Protokoll!D12&gt;0,SUM(D7:F7)+ROUNDDOWN(SUM(D7:F7)/3,0),IF(Protokoll!C12&gt;0,SUM(D7:E7)+ROUNDDOWN(SUM(D7:E7)/2,0)*2,IF(Protokoll!B12&gt;0,D7*4,""))))</f>
        <v/>
      </c>
    </row>
    <row r="8" spans="2:13" ht="36.9" customHeight="1" x14ac:dyDescent="0.25">
      <c r="B8" s="166"/>
      <c r="C8" s="18">
        <f>Protokoll!N12</f>
        <v>0</v>
      </c>
      <c r="D8" s="21" t="str">
        <f>IF(Protokoll!O12="","",Protokoll!O12)</f>
        <v/>
      </c>
      <c r="E8" s="21" t="str">
        <f>IF(Protokoll!P12="","",Protokoll!P12)</f>
        <v/>
      </c>
      <c r="F8" s="21" t="str">
        <f>IF(Protokoll!Q12="","",Protokoll!Q12)</f>
        <v/>
      </c>
      <c r="G8" s="21" t="str">
        <f>IF(Protokoll!R12="","",Protokoll!R12)</f>
        <v/>
      </c>
      <c r="H8" s="20" t="str">
        <f>IF(Protokoll!L12="","",Protokoll!L12)</f>
        <v/>
      </c>
      <c r="I8" s="21">
        <f>IF(L8=0,0,IF(L8=L7,0,IF(L8&gt;L7,1,0)))</f>
        <v>0</v>
      </c>
      <c r="J8" s="167"/>
      <c r="K8" s="22">
        <f t="shared" si="0"/>
        <v>0</v>
      </c>
      <c r="L8" s="23">
        <f>IF(AND(Protokoll!R12&gt;0,Protokoll!E12&gt;0),SUM((Protokoll!O12:R12)+Protokoll!L12),IF(AND(Protokoll!Q12&gt;0,Protokoll!D12&gt;0),SUM(Protokoll!O12:Q12),IF(AND(Protokoll!P12&gt;0,Protokoll!C12&gt;0),Protokoll!O12+Protokoll!P12,IF(AND(Protokoll!O12&gt;0,Protokoll!B12&gt;0),Protokoll!O12,0))))</f>
        <v>0</v>
      </c>
      <c r="M8" s="24" t="str">
        <f>IF(Protokoll!R12&gt;0,"",IF(Protokoll!Q12&gt;0,SUM(D8:F8)+ROUNDDOWN(SUM(D8:F8)/3,0),IF(Protokoll!P12&gt;0,SUM(D8:E8)+ROUNDDOWN(SUM(D8:E8)/2,0)*2,IF(Protokoll!O12&gt;0,D8*4,""))))</f>
        <v/>
      </c>
    </row>
    <row r="9" spans="2:13" ht="36.9" customHeight="1" x14ac:dyDescent="0.25">
      <c r="B9" s="166" t="s">
        <v>12</v>
      </c>
      <c r="C9" s="11">
        <f>Protokoll!F13</f>
        <v>0</v>
      </c>
      <c r="D9" s="12" t="str">
        <f>IF(Protokoll!B13="","",Protokoll!B13)</f>
        <v/>
      </c>
      <c r="E9" s="12" t="str">
        <f>IF(Protokoll!C13="","",Protokoll!C13)</f>
        <v/>
      </c>
      <c r="F9" s="12" t="str">
        <f>IF(Protokoll!D13="","",Protokoll!D13)</f>
        <v/>
      </c>
      <c r="G9" s="12" t="str">
        <f>IF(Protokoll!E13="","",Protokoll!E13)</f>
        <v/>
      </c>
      <c r="H9" s="13" t="str">
        <f>IF(Protokoll!H13="","",Protokoll!H13)</f>
        <v/>
      </c>
      <c r="I9" s="14">
        <f>IF(L10=0,0,IF(L10=L11,0,IF(L10&gt;L11,1,0)))</f>
        <v>0</v>
      </c>
      <c r="J9" s="167">
        <f>ABS(L9-L10)</f>
        <v>0</v>
      </c>
      <c r="K9" s="15">
        <f t="shared" si="0"/>
        <v>0</v>
      </c>
      <c r="L9" s="16">
        <f>IF(AND(Protokoll!E13&gt;0,Protokoll!R13&gt;0),SUM((Protokoll!B13:E13)+Protokoll!H13),IF(AND(Protokoll!D13&gt;0,Protokoll!Q13&gt;0),SUM(Protokoll!B13:D13),IF(AND(Protokoll!C13&gt;0,Protokoll!P13&gt;0),Protokoll!B13+Protokoll!C13,IF(AND(Protokoll!B13&gt;0,Protokoll!O13&gt;0),Protokoll!B13,0))))</f>
        <v>0</v>
      </c>
      <c r="M9" s="17" t="str">
        <f>IF(Protokoll!E13&gt;0,"",IF(Protokoll!D13&gt;0,SUM(D9:F9)+ROUNDDOWN(SUM(D9:F9)/3,0),IF(Protokoll!C13&gt;0,SUM(D9:E9)+ROUNDDOWN(SUM(D9:E9)/2,0)*2,IF(Protokoll!B13&gt;0,D9*4,""))))</f>
        <v/>
      </c>
    </row>
    <row r="10" spans="2:13" ht="36.9" customHeight="1" x14ac:dyDescent="0.25">
      <c r="B10" s="166"/>
      <c r="C10" s="18">
        <f>Protokoll!N13</f>
        <v>0</v>
      </c>
      <c r="D10" s="21" t="str">
        <f>IF(Protokoll!O13="","",Protokoll!O13)</f>
        <v/>
      </c>
      <c r="E10" s="21" t="str">
        <f>IF(Protokoll!P13="","",Protokoll!P13)</f>
        <v/>
      </c>
      <c r="F10" s="21" t="str">
        <f>IF(Protokoll!Q13="","",Protokoll!Q13)</f>
        <v/>
      </c>
      <c r="G10" s="21" t="str">
        <f>IF(Protokoll!R13="","",Protokoll!R13)</f>
        <v/>
      </c>
      <c r="H10" s="20" t="str">
        <f>IF(Protokoll!L13="","",Protokoll!L13)</f>
        <v/>
      </c>
      <c r="I10" s="21">
        <f>IF(L11=0,0,IF(L11=L10,0,IF(L11&gt;L10,1,0)))</f>
        <v>0</v>
      </c>
      <c r="J10" s="167"/>
      <c r="K10" s="22">
        <f t="shared" si="0"/>
        <v>0</v>
      </c>
      <c r="L10" s="23">
        <f>IF(AND(Protokoll!R13&gt;0,Protokoll!E13&gt;0),SUM((Protokoll!O13:R13)+Protokoll!L13),IF(AND(Protokoll!Q13&gt;0,Protokoll!D13&gt;0),SUM(Protokoll!O13:Q13),IF(AND(Protokoll!P13&gt;0,Protokoll!C13&gt;0),Protokoll!O13+Protokoll!P13,IF(AND(Protokoll!O13&gt;0,Protokoll!B13&gt;0),Protokoll!O13,0))))</f>
        <v>0</v>
      </c>
      <c r="M10" s="24" t="str">
        <f>IF(Protokoll!R13&gt;0,"",IF(Protokoll!Q13&gt;0,SUM(D10:F10)+ROUNDDOWN(SUM(D10:F10)/3,0),IF(Protokoll!P13&gt;0,SUM(D10:E10)+ROUNDDOWN(SUM(D10:E10)/2,0)*2,IF(Protokoll!O13&gt;0,D10*4,""))))</f>
        <v/>
      </c>
    </row>
    <row r="11" spans="2:13" ht="36.9" customHeight="1" x14ac:dyDescent="0.25">
      <c r="B11" s="166" t="s">
        <v>13</v>
      </c>
      <c r="C11" s="11">
        <f>Protokoll!F14</f>
        <v>0</v>
      </c>
      <c r="D11" s="12" t="str">
        <f>IF(Protokoll!B14="","",Protokoll!B14)</f>
        <v/>
      </c>
      <c r="E11" s="12" t="str">
        <f>IF(Protokoll!C14="","",Protokoll!C14)</f>
        <v/>
      </c>
      <c r="F11" s="12" t="str">
        <f>IF(Protokoll!D14="","",Protokoll!D14)</f>
        <v/>
      </c>
      <c r="G11" s="12" t="str">
        <f>IF(Protokoll!E14="","",Protokoll!E14)</f>
        <v/>
      </c>
      <c r="H11" s="13" t="str">
        <f>IF(Protokoll!H14="","",Protokoll!H14)</f>
        <v/>
      </c>
      <c r="I11" s="14">
        <f>IF(L12=0,0,IF(L12=L13,0,IF(L12&gt;L13,1,0)))</f>
        <v>0</v>
      </c>
      <c r="J11" s="167">
        <f>ABS(L11-L12)</f>
        <v>0</v>
      </c>
      <c r="K11" s="15">
        <f t="shared" si="0"/>
        <v>0</v>
      </c>
      <c r="L11" s="16">
        <f>IF(AND(Protokoll!E14&gt;0,Protokoll!R14&gt;0),SUM((Protokoll!B14:E14)+Protokoll!H14),IF(AND(Protokoll!D14&gt;0,Protokoll!Q14&gt;0),SUM(Protokoll!B14:D14),IF(AND(Protokoll!C14&gt;0,Protokoll!P14&gt;0),Protokoll!B14+Protokoll!C14,IF(AND(Protokoll!B14&gt;0,Protokoll!O14&gt;0),Protokoll!B14,0))))</f>
        <v>0</v>
      </c>
      <c r="M11" s="17" t="str">
        <f>IF(Protokoll!E14&gt;0,"",IF(Protokoll!D14&gt;0,SUM(D11:F11)+ROUNDDOWN(SUM(D11:F11)/3,0),IF(Protokoll!C14&gt;0,SUM(D11:E11)+ROUNDDOWN(SUM(D11:E11)/2,0)*2,IF(Protokoll!B14&gt;0,D11*4,""))))</f>
        <v/>
      </c>
    </row>
    <row r="12" spans="2:13" ht="36.9" customHeight="1" x14ac:dyDescent="0.25">
      <c r="B12" s="166"/>
      <c r="C12" s="18">
        <f>Protokoll!N14</f>
        <v>0</v>
      </c>
      <c r="D12" s="21" t="str">
        <f>IF(Protokoll!O14="","",Protokoll!O14)</f>
        <v/>
      </c>
      <c r="E12" s="21" t="str">
        <f>IF(Protokoll!P14="","",Protokoll!P14)</f>
        <v/>
      </c>
      <c r="F12" s="21" t="str">
        <f>IF(Protokoll!Q14="","",Protokoll!Q14)</f>
        <v/>
      </c>
      <c r="G12" s="21" t="str">
        <f>IF(Protokoll!R14="","",Protokoll!R14)</f>
        <v/>
      </c>
      <c r="H12" s="20" t="str">
        <f>IF(Protokoll!L14="","",Protokoll!L14)</f>
        <v/>
      </c>
      <c r="I12" s="21">
        <f>IF(L13=0,0,IF(L13=L12,0,IF(L13&gt;L12,1,0)))</f>
        <v>0</v>
      </c>
      <c r="J12" s="167"/>
      <c r="K12" s="22">
        <f t="shared" si="0"/>
        <v>0</v>
      </c>
      <c r="L12" s="23">
        <f>IF(AND(Protokoll!R14&gt;0,Protokoll!E14&gt;0),SUM((Protokoll!O14:R14)+Protokoll!L14),IF(AND(Protokoll!Q14&gt;0,Protokoll!D14&gt;0),SUM(Protokoll!O14:Q14),IF(AND(Protokoll!P14&gt;0,Protokoll!C14&gt;0),Protokoll!O14+Protokoll!P14,IF(AND(Protokoll!O14&gt;0,Protokoll!B14&gt;0),Protokoll!O14,0))))</f>
        <v>0</v>
      </c>
      <c r="M12" s="24" t="str">
        <f>IF(Protokoll!R14&gt;0,"",IF(Protokoll!Q14&gt;0,SUM(D12:F12)+ROUNDDOWN(SUM(D12:F12)/3,0),IF(Protokoll!P14&gt;0,SUM(D12:E12)+ROUNDDOWN(SUM(D12:E12)/2,0)*2,IF(Protokoll!O14&gt;0,D12*4,""))))</f>
        <v/>
      </c>
    </row>
    <row r="13" spans="2:13" ht="36.9" customHeight="1" x14ac:dyDescent="0.25">
      <c r="B13" s="166" t="s">
        <v>14</v>
      </c>
      <c r="C13" s="11">
        <f>Protokoll!F15</f>
        <v>0</v>
      </c>
      <c r="D13" s="12" t="str">
        <f>IF(Protokoll!B15="","",Protokoll!B15)</f>
        <v/>
      </c>
      <c r="E13" s="12" t="str">
        <f>IF(Protokoll!C15="","",Protokoll!C15)</f>
        <v/>
      </c>
      <c r="F13" s="12" t="str">
        <f>IF(Protokoll!D15="","",Protokoll!D15)</f>
        <v/>
      </c>
      <c r="G13" s="12" t="str">
        <f>IF(Protokoll!E15="","",Protokoll!E15)</f>
        <v/>
      </c>
      <c r="H13" s="13" t="str">
        <f>IF(Protokoll!H15="","",Protokoll!H15)</f>
        <v/>
      </c>
      <c r="I13" s="14">
        <f>IF(L14=0,0,IF(L14=L15,0,IF(L14&gt;L15,1,0)))</f>
        <v>0</v>
      </c>
      <c r="J13" s="167">
        <f>ABS(L13-L14)</f>
        <v>0</v>
      </c>
      <c r="K13" s="15">
        <f t="shared" si="0"/>
        <v>0</v>
      </c>
      <c r="L13" s="16">
        <f>IF(AND(Protokoll!E15&gt;0,Protokoll!R15&gt;0),SUM((Protokoll!B15:E15)+Protokoll!H15),IF(AND(Protokoll!D15&gt;0,Protokoll!Q15&gt;0),SUM(Protokoll!B15:D15),IF(AND(Protokoll!C15&gt;0,Protokoll!P15&gt;0),Protokoll!B15+Protokoll!C15,IF(AND(Protokoll!B15&gt;0,Protokoll!O15&gt;0),Protokoll!B15,0))))</f>
        <v>0</v>
      </c>
      <c r="M13" s="17" t="str">
        <f>IF(Protokoll!E15&gt;0,"",IF(Protokoll!D15&gt;0,SUM(D13:F13)+ROUNDDOWN(SUM(D13:F13)/3,0),IF(Protokoll!C15&gt;0,SUM(D13:E13)+ROUNDDOWN(SUM(D13:E13)/2,0)*2,IF(Protokoll!B15&gt;0,D13*4,""))))</f>
        <v/>
      </c>
    </row>
    <row r="14" spans="2:13" ht="36.9" customHeight="1" x14ac:dyDescent="0.25">
      <c r="B14" s="166"/>
      <c r="C14" s="18">
        <f>Protokoll!N15</f>
        <v>0</v>
      </c>
      <c r="D14" s="21" t="str">
        <f>IF(Protokoll!O15="","",Protokoll!O15)</f>
        <v/>
      </c>
      <c r="E14" s="21" t="str">
        <f>IF(Protokoll!P15="","",Protokoll!P15)</f>
        <v/>
      </c>
      <c r="F14" s="21" t="str">
        <f>IF(Protokoll!Q15="","",Protokoll!Q15)</f>
        <v/>
      </c>
      <c r="G14" s="21" t="str">
        <f>IF(Protokoll!R15="","",Protokoll!R15)</f>
        <v/>
      </c>
      <c r="H14" s="20" t="str">
        <f>IF(Protokoll!L15="","",Protokoll!L15)</f>
        <v/>
      </c>
      <c r="I14" s="21">
        <f>IF(L15=0,0,IF(L15=L14,0,IF(L15&gt;L14,1,0)))</f>
        <v>0</v>
      </c>
      <c r="J14" s="167"/>
      <c r="K14" s="22">
        <f t="shared" si="0"/>
        <v>0</v>
      </c>
      <c r="L14" s="23">
        <f>IF(AND(Protokoll!R15&gt;0,Protokoll!E15&gt;0),SUM((Protokoll!O15:R15)+Protokoll!L15),IF(AND(Protokoll!Q15&gt;0,Protokoll!D15&gt;0),SUM(Protokoll!O15:Q15),IF(AND(Protokoll!P15&gt;0,Protokoll!C15&gt;0),Protokoll!O15+Protokoll!P15,IF(AND(Protokoll!O15&gt;0,Protokoll!B15&gt;0),Protokoll!O15,0))))</f>
        <v>0</v>
      </c>
      <c r="M14" s="24" t="str">
        <f>IF(Protokoll!R15&gt;0,"",IF(Protokoll!Q15&gt;0,SUM(D14:F14)+ROUNDDOWN(SUM(D14:F14)/3,0),IF(Protokoll!P15&gt;0,SUM(D14:E14)+ROUNDDOWN(SUM(D14:E14)/2,0)*2,IF(Protokoll!O15&gt;0,D14*4,""))))</f>
        <v/>
      </c>
    </row>
    <row r="15" spans="2:13" x14ac:dyDescent="0.35">
      <c r="I15" s="25"/>
      <c r="K15" s="26"/>
      <c r="L15" s="25"/>
    </row>
  </sheetData>
  <mergeCells count="13">
    <mergeCell ref="C2:D2"/>
    <mergeCell ref="H2:K2"/>
    <mergeCell ref="M2:M4"/>
    <mergeCell ref="B5:B6"/>
    <mergeCell ref="J5:J6"/>
    <mergeCell ref="B13:B14"/>
    <mergeCell ref="J13:J14"/>
    <mergeCell ref="B7:B8"/>
    <mergeCell ref="J7:J8"/>
    <mergeCell ref="B9:B10"/>
    <mergeCell ref="J9:J10"/>
    <mergeCell ref="B11:B12"/>
    <mergeCell ref="J11:J12"/>
  </mergeCells>
  <printOptions horizontalCentered="1"/>
  <pageMargins left="0" right="0" top="0.31527777777777799" bottom="0.39374999999999999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tabSelected="1" zoomScaleNormal="100" workbookViewId="0">
      <selection activeCell="F12" sqref="F12"/>
    </sheetView>
  </sheetViews>
  <sheetFormatPr baseColWidth="10" defaultColWidth="10.5546875" defaultRowHeight="13.2" x14ac:dyDescent="0.25"/>
  <cols>
    <col min="1" max="1" width="1.6640625" customWidth="1"/>
    <col min="2" max="5" width="6.33203125" customWidth="1"/>
    <col min="6" max="6" width="33.109375" customWidth="1"/>
    <col min="7" max="7" width="7.6640625" customWidth="1"/>
    <col min="8" max="8" width="4.6640625" customWidth="1"/>
    <col min="9" max="9" width="6.77734375" customWidth="1"/>
    <col min="10" max="10" width="1.5546875" customWidth="1"/>
    <col min="11" max="11" width="8.21875" customWidth="1"/>
    <col min="12" max="12" width="4.6640625" customWidth="1"/>
    <col min="13" max="13" width="7.6640625" customWidth="1"/>
    <col min="14" max="14" width="33.109375" customWidth="1"/>
    <col min="15" max="18" width="6.33203125" customWidth="1"/>
  </cols>
  <sheetData>
    <row r="1" spans="1:18" ht="18" customHeight="1" x14ac:dyDescent="0.25"/>
    <row r="2" spans="1:18" ht="24.6" x14ac:dyDescent="0.4">
      <c r="B2" s="179" t="s">
        <v>119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18" ht="30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s="28" customFormat="1" ht="18" customHeight="1" x14ac:dyDescent="0.25">
      <c r="A4" s="74"/>
      <c r="B4" s="32" t="s">
        <v>115</v>
      </c>
      <c r="E4" s="165"/>
      <c r="F4" s="29"/>
      <c r="G4" s="30"/>
      <c r="H4" s="30"/>
      <c r="I4" s="165"/>
      <c r="J4" s="30"/>
      <c r="K4" s="30"/>
      <c r="L4" s="30"/>
      <c r="M4" s="29" t="s">
        <v>15</v>
      </c>
      <c r="N4" s="31"/>
      <c r="O4" s="32" t="s">
        <v>16</v>
      </c>
      <c r="P4" s="33"/>
      <c r="Q4" s="34"/>
      <c r="R4" s="34"/>
    </row>
    <row r="5" spans="1:18" s="28" customFormat="1" ht="18" customHeight="1" x14ac:dyDescent="0.25">
      <c r="B5" s="32" t="s">
        <v>116</v>
      </c>
      <c r="C5" s="74"/>
      <c r="E5" s="165"/>
      <c r="F5" s="29"/>
      <c r="G5" s="30"/>
      <c r="H5" s="30"/>
      <c r="I5" s="165"/>
      <c r="J5" s="30"/>
      <c r="K5" s="30"/>
      <c r="L5" s="30"/>
      <c r="M5" s="29"/>
      <c r="N5" s="35"/>
      <c r="O5" s="32"/>
      <c r="P5" s="33"/>
      <c r="Q5" s="36"/>
      <c r="R5" s="36"/>
    </row>
    <row r="6" spans="1:18" s="28" customFormat="1" ht="18" customHeight="1" x14ac:dyDescent="0.25">
      <c r="B6" s="32" t="s">
        <v>118</v>
      </c>
      <c r="C6" s="30"/>
      <c r="D6" s="29"/>
      <c r="E6" s="165"/>
      <c r="F6" s="29"/>
      <c r="G6" s="30"/>
      <c r="H6" s="30"/>
      <c r="I6" s="30"/>
      <c r="J6" s="30"/>
      <c r="K6" s="30"/>
      <c r="L6" s="30"/>
      <c r="M6" s="29" t="s">
        <v>17</v>
      </c>
      <c r="N6" s="31"/>
      <c r="O6" s="32" t="s">
        <v>18</v>
      </c>
      <c r="P6" s="30"/>
      <c r="Q6" s="37"/>
      <c r="R6" s="30"/>
    </row>
    <row r="7" spans="1:18" ht="18" customHeight="1" x14ac:dyDescent="0.25">
      <c r="B7" s="38"/>
      <c r="C7" s="38"/>
      <c r="D7" s="38"/>
      <c r="E7" s="38"/>
      <c r="F7" s="38"/>
      <c r="G7" s="39"/>
      <c r="H7" s="39"/>
      <c r="I7" s="40"/>
      <c r="J7" s="40"/>
      <c r="K7" s="40"/>
      <c r="L7" s="40"/>
      <c r="M7" s="39"/>
      <c r="N7" s="38"/>
      <c r="O7" s="38"/>
      <c r="P7" s="38"/>
      <c r="Q7" s="38"/>
      <c r="R7" s="38"/>
    </row>
    <row r="8" spans="1:18" ht="17.399999999999999" x14ac:dyDescent="0.25">
      <c r="B8" s="180" t="s">
        <v>19</v>
      </c>
      <c r="C8" s="180"/>
      <c r="D8" s="180"/>
      <c r="E8" s="181"/>
      <c r="F8" s="181"/>
      <c r="G8" s="181"/>
      <c r="H8" s="181"/>
      <c r="I8" s="41"/>
      <c r="J8" s="42"/>
      <c r="K8" s="182" t="s">
        <v>20</v>
      </c>
      <c r="L8" s="182"/>
      <c r="M8" s="182"/>
      <c r="N8" s="183"/>
      <c r="O8" s="183"/>
      <c r="P8" s="183"/>
      <c r="Q8" s="183"/>
      <c r="R8" s="43"/>
    </row>
    <row r="9" spans="1:18" x14ac:dyDescent="0.25">
      <c r="B9" s="44"/>
      <c r="C9" s="45"/>
      <c r="D9" s="45"/>
      <c r="E9" s="46"/>
      <c r="F9" s="46"/>
      <c r="G9" s="45"/>
      <c r="H9" s="45"/>
      <c r="I9" s="47"/>
      <c r="J9" s="48"/>
      <c r="K9" s="44"/>
      <c r="L9" s="45"/>
      <c r="M9" s="45"/>
      <c r="N9" s="46"/>
      <c r="O9" s="45"/>
      <c r="P9" s="45"/>
      <c r="Q9" s="45"/>
      <c r="R9" s="47"/>
    </row>
    <row r="10" spans="1:18" x14ac:dyDescent="0.25">
      <c r="B10" s="49" t="s">
        <v>21</v>
      </c>
      <c r="C10" s="50" t="s">
        <v>22</v>
      </c>
      <c r="D10" s="50" t="s">
        <v>23</v>
      </c>
      <c r="E10" s="51" t="s">
        <v>24</v>
      </c>
      <c r="F10" s="52" t="s">
        <v>25</v>
      </c>
      <c r="G10" s="50" t="s">
        <v>26</v>
      </c>
      <c r="H10" s="50" t="s">
        <v>27</v>
      </c>
      <c r="I10" s="53" t="s">
        <v>28</v>
      </c>
      <c r="J10" s="28"/>
      <c r="K10" s="49" t="s">
        <v>28</v>
      </c>
      <c r="L10" s="50" t="s">
        <v>27</v>
      </c>
      <c r="M10" s="50" t="s">
        <v>26</v>
      </c>
      <c r="N10" s="36" t="s">
        <v>25</v>
      </c>
      <c r="O10" s="50" t="s">
        <v>21</v>
      </c>
      <c r="P10" s="50" t="s">
        <v>22</v>
      </c>
      <c r="Q10" s="50" t="s">
        <v>23</v>
      </c>
      <c r="R10" s="53" t="s">
        <v>24</v>
      </c>
    </row>
    <row r="11" spans="1:18" ht="17.399999999999999" x14ac:dyDescent="0.3">
      <c r="B11" s="54"/>
      <c r="C11" s="55"/>
      <c r="D11" s="55"/>
      <c r="E11" s="55"/>
      <c r="F11" s="56"/>
      <c r="G11" s="57" t="str">
        <f>IF(B11="","",(SUM(B11:E11)))</f>
        <v/>
      </c>
      <c r="H11" s="58"/>
      <c r="I11" s="59" t="str">
        <f t="shared" ref="I11:I13" si="0">IF(G11="","",IF((G11+H11)&gt;(M11+L11),1,0))</f>
        <v/>
      </c>
      <c r="J11" s="60"/>
      <c r="K11" s="61" t="str">
        <f t="shared" ref="K11:K13" si="1">IF(M11="","",IF((M11+L11)&gt;(G11+H11),1,0))</f>
        <v/>
      </c>
      <c r="L11" s="62"/>
      <c r="M11" s="57" t="str">
        <f>IF(O11="","",(SUM(O11:R11)))</f>
        <v/>
      </c>
      <c r="N11" s="56"/>
      <c r="O11" s="55"/>
      <c r="P11" s="55"/>
      <c r="Q11" s="55"/>
      <c r="R11" s="63"/>
    </row>
    <row r="12" spans="1:18" ht="17.399999999999999" x14ac:dyDescent="0.3">
      <c r="B12" s="54"/>
      <c r="C12" s="55"/>
      <c r="D12" s="55"/>
      <c r="E12" s="55"/>
      <c r="F12" s="56"/>
      <c r="G12" s="57" t="str">
        <f>IF(B12="","",(SUM(B12:E12)))</f>
        <v/>
      </c>
      <c r="H12" s="58"/>
      <c r="I12" s="59" t="str">
        <f t="shared" si="0"/>
        <v/>
      </c>
      <c r="J12" s="60"/>
      <c r="K12" s="61" t="str">
        <f t="shared" si="1"/>
        <v/>
      </c>
      <c r="L12" s="62"/>
      <c r="M12" s="57" t="str">
        <f>IF(O12="","",(SUM(O12:R12)))</f>
        <v/>
      </c>
      <c r="N12" s="56"/>
      <c r="O12" s="55"/>
      <c r="P12" s="55"/>
      <c r="Q12" s="55"/>
      <c r="R12" s="63"/>
    </row>
    <row r="13" spans="1:18" ht="17.399999999999999" x14ac:dyDescent="0.3">
      <c r="B13" s="54"/>
      <c r="C13" s="55"/>
      <c r="D13" s="55"/>
      <c r="E13" s="55"/>
      <c r="F13" s="56"/>
      <c r="G13" s="57" t="str">
        <f>IF(B13="","",(SUM(B13:E13)))</f>
        <v/>
      </c>
      <c r="H13" s="58"/>
      <c r="I13" s="59" t="str">
        <f t="shared" si="0"/>
        <v/>
      </c>
      <c r="J13" s="60"/>
      <c r="K13" s="61" t="str">
        <f t="shared" si="1"/>
        <v/>
      </c>
      <c r="L13" s="62"/>
      <c r="M13" s="57" t="str">
        <f>IF(O13="","",(SUM(O13:R13)))</f>
        <v/>
      </c>
      <c r="N13" s="56"/>
      <c r="O13" s="55"/>
      <c r="P13" s="55"/>
      <c r="Q13" s="55"/>
      <c r="R13" s="63"/>
    </row>
    <row r="14" spans="1:18" ht="17.399999999999999" x14ac:dyDescent="0.3">
      <c r="B14" s="54"/>
      <c r="C14" s="55"/>
      <c r="D14" s="55"/>
      <c r="E14" s="55"/>
      <c r="F14" s="56"/>
      <c r="G14" s="57" t="str">
        <f>IF(B14="","",(SUM(B14:E14)))</f>
        <v/>
      </c>
      <c r="H14" s="58"/>
      <c r="I14" s="59" t="str">
        <f>IF(G14="","",IF((G14+H14)&gt;(M14+L14),1,0))</f>
        <v/>
      </c>
      <c r="J14" s="60"/>
      <c r="K14" s="61" t="str">
        <f>IF(M14="","",IF((M14+L14)&gt;(G14+H14),1,0))</f>
        <v/>
      </c>
      <c r="L14" s="62"/>
      <c r="M14" s="57" t="str">
        <f>IF(O14="","",(SUM(O14:R14)))</f>
        <v/>
      </c>
      <c r="N14" s="56"/>
      <c r="O14" s="55"/>
      <c r="P14" s="55"/>
      <c r="Q14" s="55"/>
      <c r="R14" s="63"/>
    </row>
    <row r="15" spans="1:18" ht="17.399999999999999" x14ac:dyDescent="0.3">
      <c r="B15" s="54"/>
      <c r="C15" s="55"/>
      <c r="D15" s="55"/>
      <c r="E15" s="55"/>
      <c r="F15" s="56"/>
      <c r="G15" s="57" t="str">
        <f>IF(B15="","",(SUM(B15:E15)))</f>
        <v/>
      </c>
      <c r="H15" s="64"/>
      <c r="I15" s="59" t="str">
        <f>IF(G15="","",IF((G15+H15)&gt;(M15+L15),1,0))</f>
        <v/>
      </c>
      <c r="J15" s="60"/>
      <c r="K15" s="61" t="str">
        <f>IF(M15="","",IF((M15+L15)&gt;(G15+H15),1,0))</f>
        <v/>
      </c>
      <c r="L15" s="62"/>
      <c r="M15" s="57" t="str">
        <f>IF(O15="","",(SUM(O15:R15)))</f>
        <v/>
      </c>
      <c r="N15" s="56"/>
      <c r="O15" s="55"/>
      <c r="P15" s="55"/>
      <c r="Q15" s="55"/>
      <c r="R15" s="63"/>
    </row>
    <row r="16" spans="1:18" x14ac:dyDescent="0.25">
      <c r="B16" s="65"/>
      <c r="C16" s="65"/>
      <c r="D16" s="65"/>
      <c r="E16" s="65"/>
      <c r="F16" s="66"/>
      <c r="G16" s="65"/>
      <c r="H16" s="65"/>
      <c r="I16" s="65"/>
      <c r="J16" s="38"/>
      <c r="K16" s="65"/>
      <c r="L16" s="65"/>
      <c r="M16" s="65"/>
      <c r="N16" s="66"/>
      <c r="O16" s="65"/>
      <c r="P16" s="65"/>
      <c r="Q16" s="65"/>
      <c r="R16" s="65"/>
    </row>
    <row r="17" spans="2:18" ht="17.399999999999999" x14ac:dyDescent="0.25">
      <c r="B17" s="54"/>
      <c r="C17" s="55"/>
      <c r="D17" s="55"/>
      <c r="E17" s="55"/>
      <c r="F17" s="56"/>
      <c r="G17" s="57" t="str">
        <f>IF(B17="","",(SUM(B17:E17)))</f>
        <v/>
      </c>
      <c r="H17" s="175" t="s">
        <v>117</v>
      </c>
      <c r="I17" s="175"/>
      <c r="J17" s="38"/>
      <c r="K17" s="176" t="s">
        <v>117</v>
      </c>
      <c r="L17" s="176"/>
      <c r="M17" s="57" t="str">
        <f>IF(O17="","",(SUM(O17:R17)))</f>
        <v/>
      </c>
      <c r="N17" s="56"/>
      <c r="O17" s="55"/>
      <c r="P17" s="55"/>
      <c r="Q17" s="55"/>
      <c r="R17" s="63"/>
    </row>
    <row r="18" spans="2:18" ht="17.399999999999999" x14ac:dyDescent="0.25">
      <c r="B18" s="54"/>
      <c r="C18" s="55"/>
      <c r="D18" s="55"/>
      <c r="E18" s="55"/>
      <c r="F18" s="56"/>
      <c r="G18" s="57" t="str">
        <f>IF(B18="","",(SUM(B18:E18)))</f>
        <v/>
      </c>
      <c r="H18" s="175" t="s">
        <v>117</v>
      </c>
      <c r="I18" s="175"/>
      <c r="J18" s="67"/>
      <c r="K18" s="176" t="s">
        <v>117</v>
      </c>
      <c r="L18" s="176"/>
      <c r="M18" s="57" t="str">
        <f>IF(O18="","",(SUM(O18:R18)))</f>
        <v/>
      </c>
      <c r="N18" s="56"/>
      <c r="O18" s="55"/>
      <c r="P18" s="55"/>
      <c r="Q18" s="55"/>
      <c r="R18" s="63"/>
    </row>
    <row r="19" spans="2:18" ht="17.399999999999999" x14ac:dyDescent="0.25">
      <c r="B19" s="68"/>
      <c r="C19" s="69"/>
      <c r="D19" s="69"/>
      <c r="E19" s="69"/>
      <c r="F19" s="70"/>
      <c r="G19" s="71" t="str">
        <f>IF(B19="","",(SUM(B19:E19)))</f>
        <v/>
      </c>
      <c r="H19" s="177" t="s">
        <v>117</v>
      </c>
      <c r="I19" s="177"/>
      <c r="J19" s="67"/>
      <c r="K19" s="178" t="s">
        <v>117</v>
      </c>
      <c r="L19" s="178"/>
      <c r="M19" s="71" t="str">
        <f>IF(O19="","",(SUM(O19:R19)))</f>
        <v/>
      </c>
      <c r="N19" s="70"/>
      <c r="O19" s="69"/>
      <c r="P19" s="69"/>
      <c r="Q19" s="69"/>
      <c r="R19" s="72"/>
    </row>
    <row r="20" spans="2:18" ht="15.6" x14ac:dyDescent="0.3">
      <c r="B20" s="73"/>
      <c r="C20" s="74"/>
      <c r="D20" s="74"/>
      <c r="E20" s="74"/>
      <c r="F20" s="74"/>
      <c r="G20" s="75"/>
      <c r="H20" s="75"/>
      <c r="I20" s="76"/>
      <c r="J20" s="67"/>
      <c r="K20" s="76"/>
      <c r="L20" s="76"/>
      <c r="M20" s="75"/>
      <c r="N20" s="73"/>
      <c r="O20" s="74"/>
      <c r="P20" s="74"/>
      <c r="Q20" s="74"/>
      <c r="R20" s="74"/>
    </row>
    <row r="21" spans="2:18" ht="17.399999999999999" x14ac:dyDescent="0.3">
      <c r="B21" s="42"/>
      <c r="C21" s="42"/>
      <c r="D21" s="42"/>
      <c r="E21" s="42"/>
      <c r="F21" s="42"/>
      <c r="G21" s="75" t="s">
        <v>29</v>
      </c>
      <c r="H21" s="75"/>
      <c r="I21" s="77">
        <f>SUM(I11:I15)</f>
        <v>0</v>
      </c>
      <c r="J21" s="78" t="s">
        <v>0</v>
      </c>
      <c r="K21" s="77">
        <f>SUM(K11:K15)</f>
        <v>0</v>
      </c>
      <c r="L21" s="76"/>
      <c r="M21" s="75"/>
      <c r="N21" s="42"/>
      <c r="O21" s="42"/>
      <c r="P21" s="42"/>
      <c r="Q21" s="42"/>
      <c r="R21" s="42"/>
    </row>
    <row r="22" spans="2:18" ht="9.9" customHeight="1" x14ac:dyDescent="0.25">
      <c r="B22" s="38"/>
      <c r="C22" s="38"/>
      <c r="D22" s="38"/>
      <c r="E22" s="38"/>
      <c r="F22" s="38"/>
      <c r="G22" s="38"/>
      <c r="H22" s="38"/>
      <c r="I22" s="40"/>
      <c r="J22" s="40"/>
      <c r="K22" s="40"/>
      <c r="L22" s="40"/>
      <c r="M22" s="38"/>
      <c r="N22" s="38"/>
      <c r="O22" s="38"/>
      <c r="P22" s="38"/>
      <c r="Q22" s="38"/>
      <c r="R22" s="38"/>
    </row>
    <row r="23" spans="2:18" ht="17.399999999999999" x14ac:dyDescent="0.3">
      <c r="B23" s="42"/>
      <c r="C23" s="42"/>
      <c r="D23" s="42"/>
      <c r="E23" s="42"/>
      <c r="F23" s="42"/>
      <c r="G23" s="75" t="s">
        <v>30</v>
      </c>
      <c r="H23" s="75"/>
      <c r="I23" s="77">
        <f>SUM(G11:G15)</f>
        <v>0</v>
      </c>
      <c r="J23" s="78" t="s">
        <v>0</v>
      </c>
      <c r="K23" s="77">
        <f>SUM(M11:M15)</f>
        <v>0</v>
      </c>
      <c r="L23" s="76"/>
      <c r="M23" s="75"/>
      <c r="N23" s="42"/>
      <c r="O23" s="42"/>
      <c r="P23" s="42"/>
      <c r="Q23" s="42"/>
      <c r="R23" s="42"/>
    </row>
    <row r="24" spans="2:18" ht="9.9" customHeight="1" x14ac:dyDescent="0.25">
      <c r="B24" s="38"/>
      <c r="C24" s="38"/>
      <c r="D24" s="38"/>
      <c r="E24" s="38"/>
      <c r="F24" s="38"/>
      <c r="G24" s="39"/>
      <c r="H24" s="39"/>
      <c r="I24" s="40"/>
      <c r="J24" s="40"/>
      <c r="K24" s="40"/>
      <c r="L24" s="40"/>
      <c r="M24" s="39"/>
      <c r="N24" s="38"/>
      <c r="O24" s="38"/>
      <c r="P24" s="38"/>
      <c r="Q24" s="38"/>
      <c r="R24" s="38"/>
    </row>
    <row r="25" spans="2:18" ht="17.399999999999999" x14ac:dyDescent="0.3">
      <c r="B25" s="79"/>
      <c r="C25" s="79"/>
      <c r="D25" s="79"/>
      <c r="E25" s="79"/>
      <c r="F25" s="42"/>
      <c r="G25" s="75" t="s">
        <v>31</v>
      </c>
      <c r="H25" s="75"/>
      <c r="I25" s="77">
        <f>IF(I21&lt;=1,0,2)</f>
        <v>0</v>
      </c>
      <c r="J25" s="78" t="s">
        <v>0</v>
      </c>
      <c r="K25" s="77">
        <f>IF(K21&lt;=1,0,2)</f>
        <v>0</v>
      </c>
      <c r="L25" s="76"/>
      <c r="M25" s="75"/>
      <c r="N25" s="79"/>
      <c r="O25" s="42"/>
      <c r="P25" s="42"/>
      <c r="Q25" s="42"/>
      <c r="R25" s="42"/>
    </row>
    <row r="26" spans="2:18" ht="37.5" customHeight="1" x14ac:dyDescent="0.25">
      <c r="B26" s="172" t="s">
        <v>32</v>
      </c>
      <c r="C26" s="172"/>
      <c r="D26" s="172"/>
      <c r="E26" s="172"/>
      <c r="F26" s="172"/>
      <c r="G26" s="173"/>
      <c r="H26" s="173"/>
      <c r="I26" s="173"/>
      <c r="J26" s="173"/>
      <c r="K26" s="173"/>
      <c r="L26" s="173"/>
      <c r="M26" s="173"/>
      <c r="N26" s="172"/>
      <c r="O26" s="172"/>
      <c r="P26" s="172"/>
      <c r="Q26" s="172"/>
      <c r="R26" s="172"/>
    </row>
    <row r="27" spans="2:18" x14ac:dyDescent="0.25">
      <c r="B27" s="174" t="s">
        <v>33</v>
      </c>
      <c r="C27" s="174"/>
      <c r="D27" s="174"/>
      <c r="E27" s="174"/>
      <c r="F27" s="174"/>
      <c r="G27" s="174" t="s">
        <v>34</v>
      </c>
      <c r="H27" s="174"/>
      <c r="I27" s="174"/>
      <c r="J27" s="174"/>
      <c r="K27" s="174"/>
      <c r="L27" s="174"/>
      <c r="M27" s="174"/>
      <c r="N27" s="174" t="s">
        <v>35</v>
      </c>
      <c r="O27" s="174"/>
      <c r="P27" s="174"/>
      <c r="Q27" s="174"/>
      <c r="R27" s="174"/>
    </row>
    <row r="28" spans="2:18" x14ac:dyDescent="0.25">
      <c r="R28" s="80"/>
    </row>
    <row r="29" spans="2:18" x14ac:dyDescent="0.25">
      <c r="B29" t="s">
        <v>36</v>
      </c>
    </row>
    <row r="30" spans="2:18" x14ac:dyDescent="0.25">
      <c r="B30" t="s">
        <v>37</v>
      </c>
    </row>
    <row r="31" spans="2:18" ht="5.0999999999999996" customHeight="1" x14ac:dyDescent="0.25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2:18" x14ac:dyDescent="0.25">
      <c r="B32" s="82" t="s">
        <v>38</v>
      </c>
    </row>
  </sheetData>
  <mergeCells count="17">
    <mergeCell ref="B2:R2"/>
    <mergeCell ref="B8:D8"/>
    <mergeCell ref="E8:H8"/>
    <mergeCell ref="K8:M8"/>
    <mergeCell ref="N8:Q8"/>
    <mergeCell ref="H17:I17"/>
    <mergeCell ref="K17:L17"/>
    <mergeCell ref="H18:I18"/>
    <mergeCell ref="K18:L18"/>
    <mergeCell ref="H19:I19"/>
    <mergeCell ref="K19:L19"/>
    <mergeCell ref="B26:F26"/>
    <mergeCell ref="G26:M26"/>
    <mergeCell ref="N26:R26"/>
    <mergeCell ref="B27:F27"/>
    <mergeCell ref="G27:M27"/>
    <mergeCell ref="N27:R27"/>
  </mergeCells>
  <printOptions horizontalCentered="1" verticalCentered="1"/>
  <pageMargins left="0.70833333333333304" right="0.70833333333333304" top="0.78749999999999998" bottom="0.78749999999999998" header="0.51180555555555496" footer="0.51180555555555496"/>
  <pageSetup paperSize="9" scale="87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4"/>
  <sheetViews>
    <sheetView topLeftCell="A32" zoomScaleNormal="100" workbookViewId="0">
      <selection activeCell="A5" sqref="A5:E5"/>
    </sheetView>
  </sheetViews>
  <sheetFormatPr baseColWidth="10" defaultColWidth="10.5546875" defaultRowHeight="13.2" x14ac:dyDescent="0.25"/>
  <cols>
    <col min="1" max="1" width="7.109375" customWidth="1"/>
    <col min="2" max="2" width="37.109375" customWidth="1"/>
    <col min="3" max="3" width="4.88671875" customWidth="1"/>
    <col min="4" max="4" width="7.109375" customWidth="1"/>
    <col min="5" max="5" width="38.88671875" customWidth="1"/>
    <col min="8" max="8" width="18.6640625" customWidth="1"/>
  </cols>
  <sheetData>
    <row r="1" spans="1:6" ht="15.6" x14ac:dyDescent="0.3">
      <c r="A1" s="83" t="s">
        <v>39</v>
      </c>
    </row>
    <row r="3" spans="1:6" ht="15" x14ac:dyDescent="0.25">
      <c r="A3" s="84" t="s">
        <v>40</v>
      </c>
      <c r="B3" s="84"/>
      <c r="C3" s="84"/>
      <c r="D3" s="84"/>
      <c r="E3" s="84"/>
    </row>
    <row r="4" spans="1:6" ht="15" x14ac:dyDescent="0.25">
      <c r="A4" s="84"/>
      <c r="B4" s="84"/>
      <c r="C4" s="84"/>
      <c r="D4" s="84"/>
      <c r="E4" s="84"/>
    </row>
    <row r="5" spans="1:6" ht="33" customHeight="1" x14ac:dyDescent="0.25">
      <c r="A5" s="184" t="s">
        <v>41</v>
      </c>
      <c r="B5" s="184"/>
      <c r="C5" s="184"/>
      <c r="D5" s="184"/>
      <c r="E5" s="184"/>
    </row>
    <row r="6" spans="1:6" ht="27.75" customHeight="1" x14ac:dyDescent="0.25">
      <c r="A6" s="82"/>
      <c r="B6" s="85">
        <f>Protokoll!E8</f>
        <v>0</v>
      </c>
      <c r="C6" s="84" t="s">
        <v>42</v>
      </c>
      <c r="E6" s="85">
        <f>Protokoll!N8</f>
        <v>0</v>
      </c>
    </row>
    <row r="7" spans="1:6" ht="15.75" customHeight="1" x14ac:dyDescent="0.3">
      <c r="A7" s="42" t="s">
        <v>43</v>
      </c>
    </row>
    <row r="9" spans="1:6" ht="15.6" x14ac:dyDescent="0.3">
      <c r="A9" s="83" t="s">
        <v>44</v>
      </c>
      <c r="B9" s="42"/>
    </row>
    <row r="10" spans="1:6" ht="15" customHeight="1" x14ac:dyDescent="0.25">
      <c r="A10" s="86" t="s">
        <v>45</v>
      </c>
      <c r="B10" s="86"/>
      <c r="C10" s="87"/>
      <c r="D10" s="86" t="s">
        <v>45</v>
      </c>
      <c r="E10" s="86"/>
      <c r="F10" s="88"/>
    </row>
    <row r="11" spans="1:6" ht="24.9" customHeight="1" x14ac:dyDescent="0.25">
      <c r="A11" s="89">
        <v>1</v>
      </c>
      <c r="B11" s="90">
        <f>Protokoll!F11</f>
        <v>0</v>
      </c>
      <c r="C11" s="87"/>
      <c r="D11" s="89">
        <v>2</v>
      </c>
      <c r="E11" s="90">
        <f>Protokoll!N11</f>
        <v>0</v>
      </c>
      <c r="F11" s="88"/>
    </row>
    <row r="12" spans="1:6" ht="24.9" customHeight="1" x14ac:dyDescent="0.25">
      <c r="A12" s="89">
        <v>3</v>
      </c>
      <c r="B12" s="90">
        <f>Protokoll!F12</f>
        <v>0</v>
      </c>
      <c r="C12" s="87"/>
      <c r="D12" s="89">
        <v>4</v>
      </c>
      <c r="E12" s="90">
        <f>Protokoll!N12</f>
        <v>0</v>
      </c>
      <c r="F12" s="88"/>
    </row>
    <row r="13" spans="1:6" ht="24.9" customHeight="1" x14ac:dyDescent="0.25">
      <c r="A13" s="89">
        <v>5</v>
      </c>
      <c r="B13" s="90">
        <f>Protokoll!F13</f>
        <v>0</v>
      </c>
      <c r="C13" s="87"/>
      <c r="D13" s="89">
        <v>6</v>
      </c>
      <c r="E13" s="90">
        <f>Protokoll!N13</f>
        <v>0</v>
      </c>
      <c r="F13" s="88"/>
    </row>
    <row r="14" spans="1:6" ht="24.9" customHeight="1" x14ac:dyDescent="0.25">
      <c r="A14" s="89">
        <v>7</v>
      </c>
      <c r="B14" s="90">
        <f>Protokoll!F14</f>
        <v>0</v>
      </c>
      <c r="C14" s="87"/>
      <c r="D14" s="89">
        <v>8</v>
      </c>
      <c r="E14" s="90">
        <f>Protokoll!N14</f>
        <v>0</v>
      </c>
      <c r="F14" s="88"/>
    </row>
    <row r="15" spans="1:6" ht="24.9" customHeight="1" x14ac:dyDescent="0.25">
      <c r="A15" s="89">
        <v>9</v>
      </c>
      <c r="B15" s="90">
        <f>Protokoll!F15</f>
        <v>0</v>
      </c>
      <c r="C15" s="87"/>
      <c r="D15" s="89">
        <v>10</v>
      </c>
      <c r="E15" s="90">
        <f>Protokoll!N15</f>
        <v>0</v>
      </c>
      <c r="F15" s="88"/>
    </row>
    <row r="17" spans="1:2" ht="15.6" x14ac:dyDescent="0.3">
      <c r="A17" s="83" t="s">
        <v>46</v>
      </c>
      <c r="B17" s="42"/>
    </row>
    <row r="18" spans="1:2" ht="15.6" x14ac:dyDescent="0.3">
      <c r="A18" s="42" t="s">
        <v>47</v>
      </c>
      <c r="B18" s="42"/>
    </row>
    <row r="19" spans="1:2" ht="15" x14ac:dyDescent="0.25">
      <c r="A19" s="42"/>
      <c r="B19" s="42"/>
    </row>
    <row r="20" spans="1:2" ht="15" x14ac:dyDescent="0.25">
      <c r="A20" s="91" t="s">
        <v>48</v>
      </c>
      <c r="B20" s="82"/>
    </row>
    <row r="21" spans="1:2" ht="15" x14ac:dyDescent="0.25">
      <c r="A21" s="91" t="s">
        <v>49</v>
      </c>
      <c r="B21" s="42"/>
    </row>
    <row r="22" spans="1:2" ht="15" x14ac:dyDescent="0.25">
      <c r="A22" s="91" t="s">
        <v>50</v>
      </c>
      <c r="B22" s="42"/>
    </row>
    <row r="23" spans="1:2" ht="15.6" x14ac:dyDescent="0.3">
      <c r="A23" s="92"/>
      <c r="B23" s="42"/>
    </row>
    <row r="24" spans="1:2" s="93" customFormat="1" ht="15.6" x14ac:dyDescent="0.3">
      <c r="A24" s="42" t="s">
        <v>51</v>
      </c>
      <c r="B24" s="42"/>
    </row>
    <row r="25" spans="1:2" s="93" customFormat="1" ht="15" x14ac:dyDescent="0.25">
      <c r="A25" s="42" t="s">
        <v>52</v>
      </c>
      <c r="B25" s="42"/>
    </row>
    <row r="26" spans="1:2" ht="15" x14ac:dyDescent="0.25">
      <c r="A26" s="42"/>
      <c r="B26" s="42"/>
    </row>
    <row r="27" spans="1:2" ht="15.6" x14ac:dyDescent="0.3">
      <c r="A27" s="42" t="s">
        <v>53</v>
      </c>
      <c r="B27" s="42"/>
    </row>
    <row r="28" spans="1:2" ht="15" x14ac:dyDescent="0.25">
      <c r="A28" s="42" t="s">
        <v>54</v>
      </c>
      <c r="B28" s="42"/>
    </row>
    <row r="29" spans="1:2" ht="15" x14ac:dyDescent="0.25">
      <c r="A29" s="42" t="s">
        <v>55</v>
      </c>
      <c r="B29" s="42"/>
    </row>
    <row r="30" spans="1:2" ht="15.6" x14ac:dyDescent="0.3">
      <c r="A30" s="42" t="s">
        <v>56</v>
      </c>
      <c r="B30" s="42"/>
    </row>
    <row r="31" spans="1:2" ht="15" x14ac:dyDescent="0.25">
      <c r="A31" s="42"/>
      <c r="B31" s="42"/>
    </row>
    <row r="32" spans="1:2" ht="15.6" x14ac:dyDescent="0.3">
      <c r="A32" s="42" t="s">
        <v>57</v>
      </c>
      <c r="B32" s="42"/>
    </row>
    <row r="33" spans="1:2" ht="15" x14ac:dyDescent="0.25">
      <c r="A33" s="42" t="s">
        <v>58</v>
      </c>
      <c r="B33" s="42"/>
    </row>
    <row r="34" spans="1:2" ht="15" x14ac:dyDescent="0.25">
      <c r="A34" s="42" t="s">
        <v>59</v>
      </c>
      <c r="B34" s="42"/>
    </row>
    <row r="35" spans="1:2" ht="15" x14ac:dyDescent="0.25">
      <c r="A35" s="42" t="s">
        <v>60</v>
      </c>
      <c r="B35" s="42"/>
    </row>
    <row r="36" spans="1:2" ht="15" x14ac:dyDescent="0.25">
      <c r="A36" s="42"/>
      <c r="B36" s="42"/>
    </row>
    <row r="37" spans="1:2" ht="15" x14ac:dyDescent="0.25">
      <c r="A37" s="42" t="s">
        <v>61</v>
      </c>
      <c r="B37" s="42"/>
    </row>
    <row r="38" spans="1:2" ht="15" x14ac:dyDescent="0.25">
      <c r="A38" s="42"/>
      <c r="B38" s="42"/>
    </row>
    <row r="39" spans="1:2" ht="15.6" x14ac:dyDescent="0.3">
      <c r="A39" s="83" t="s">
        <v>6</v>
      </c>
      <c r="B39" s="42"/>
    </row>
    <row r="40" spans="1:2" ht="15" x14ac:dyDescent="0.25">
      <c r="A40" s="42" t="s">
        <v>62</v>
      </c>
      <c r="B40" s="42"/>
    </row>
    <row r="41" spans="1:2" ht="15" x14ac:dyDescent="0.25">
      <c r="A41" s="42" t="s">
        <v>63</v>
      </c>
      <c r="B41" s="42"/>
    </row>
    <row r="42" spans="1:2" ht="15" x14ac:dyDescent="0.25">
      <c r="A42" s="42" t="s">
        <v>64</v>
      </c>
      <c r="B42" s="42"/>
    </row>
    <row r="43" spans="1:2" ht="15" x14ac:dyDescent="0.25">
      <c r="A43" s="42" t="s">
        <v>65</v>
      </c>
      <c r="B43" s="42"/>
    </row>
    <row r="44" spans="1:2" ht="15" x14ac:dyDescent="0.25">
      <c r="A44" s="42" t="s">
        <v>66</v>
      </c>
      <c r="B44" s="42"/>
    </row>
    <row r="45" spans="1:2" ht="15" x14ac:dyDescent="0.25">
      <c r="A45" s="42" t="s">
        <v>67</v>
      </c>
      <c r="B45" s="42"/>
    </row>
    <row r="46" spans="1:2" ht="15" x14ac:dyDescent="0.25">
      <c r="A46" s="42"/>
      <c r="B46" s="42"/>
    </row>
    <row r="47" spans="1:2" ht="15" x14ac:dyDescent="0.25">
      <c r="A47" s="42" t="s">
        <v>68</v>
      </c>
      <c r="B47" s="42"/>
    </row>
    <row r="48" spans="1:2" ht="15" x14ac:dyDescent="0.25">
      <c r="A48" s="42" t="s">
        <v>69</v>
      </c>
      <c r="B48" s="42"/>
    </row>
    <row r="49" spans="1:5" ht="15" x14ac:dyDescent="0.25">
      <c r="A49" s="42"/>
      <c r="B49" s="42"/>
    </row>
    <row r="50" spans="1:5" ht="15" x14ac:dyDescent="0.25">
      <c r="A50" s="42" t="s">
        <v>70</v>
      </c>
    </row>
    <row r="52" spans="1:5" ht="21" x14ac:dyDescent="0.4">
      <c r="A52" s="94" t="s">
        <v>71</v>
      </c>
    </row>
    <row r="53" spans="1:5" s="93" customFormat="1" ht="17.399999999999999" x14ac:dyDescent="0.3">
      <c r="A53" s="42" t="s">
        <v>72</v>
      </c>
      <c r="B53" s="42"/>
      <c r="C53" s="60"/>
      <c r="D53" s="60"/>
      <c r="E53" s="60" t="s">
        <v>73</v>
      </c>
    </row>
    <row r="54" spans="1:5" s="93" customFormat="1" ht="17.399999999999999" x14ac:dyDescent="0.3">
      <c r="A54" s="42"/>
      <c r="B54" s="42" t="s">
        <v>74</v>
      </c>
      <c r="C54" s="60"/>
      <c r="D54" s="60"/>
      <c r="E54" s="60" t="s">
        <v>75</v>
      </c>
    </row>
    <row r="55" spans="1:5" s="93" customFormat="1" ht="17.399999999999999" x14ac:dyDescent="0.3">
      <c r="A55" s="42"/>
      <c r="B55" s="42" t="s">
        <v>76</v>
      </c>
      <c r="C55" s="60"/>
      <c r="D55" s="60"/>
      <c r="E55" s="60" t="s">
        <v>77</v>
      </c>
    </row>
    <row r="56" spans="1:5" ht="17.399999999999999" x14ac:dyDescent="0.3">
      <c r="A56" s="42"/>
      <c r="B56" s="42"/>
      <c r="C56" s="95"/>
      <c r="D56" s="95"/>
      <c r="E56" s="95"/>
    </row>
    <row r="57" spans="1:5" ht="17.399999999999999" x14ac:dyDescent="0.3">
      <c r="A57" s="42" t="s">
        <v>78</v>
      </c>
      <c r="B57" s="42"/>
      <c r="C57" s="95"/>
      <c r="D57" s="95"/>
      <c r="E57" s="95" t="s">
        <v>73</v>
      </c>
    </row>
    <row r="58" spans="1:5" ht="17.399999999999999" x14ac:dyDescent="0.3">
      <c r="B58" s="42" t="s">
        <v>79</v>
      </c>
      <c r="C58" s="95"/>
      <c r="D58" s="95"/>
      <c r="E58" s="95" t="s">
        <v>75</v>
      </c>
    </row>
    <row r="59" spans="1:5" ht="17.399999999999999" x14ac:dyDescent="0.3">
      <c r="A59" s="42"/>
      <c r="B59" s="42" t="s">
        <v>80</v>
      </c>
      <c r="C59" s="95"/>
      <c r="D59" s="95"/>
      <c r="E59" s="95" t="s">
        <v>77</v>
      </c>
    </row>
    <row r="60" spans="1:5" ht="17.399999999999999" x14ac:dyDescent="0.3">
      <c r="A60" s="42"/>
      <c r="B60" s="95"/>
      <c r="C60" s="95"/>
      <c r="D60" s="95"/>
      <c r="E60" s="95"/>
    </row>
    <row r="61" spans="1:5" ht="17.399999999999999" x14ac:dyDescent="0.3">
      <c r="A61" s="42" t="s">
        <v>81</v>
      </c>
      <c r="B61" s="42"/>
      <c r="C61" s="95"/>
      <c r="D61" s="95"/>
      <c r="E61" s="95" t="s">
        <v>73</v>
      </c>
    </row>
    <row r="62" spans="1:5" ht="17.399999999999999" x14ac:dyDescent="0.3">
      <c r="B62" s="42" t="s">
        <v>82</v>
      </c>
      <c r="C62" s="95"/>
      <c r="D62" s="95"/>
      <c r="E62" s="95" t="s">
        <v>83</v>
      </c>
    </row>
    <row r="63" spans="1:5" ht="17.399999999999999" x14ac:dyDescent="0.3">
      <c r="A63" s="42"/>
      <c r="B63" s="42" t="s">
        <v>84</v>
      </c>
      <c r="C63" s="95"/>
      <c r="D63" s="95"/>
      <c r="E63" s="95" t="s">
        <v>85</v>
      </c>
    </row>
    <row r="64" spans="1:5" ht="17.399999999999999" x14ac:dyDescent="0.3">
      <c r="A64" s="42"/>
      <c r="B64" s="42" t="s">
        <v>86</v>
      </c>
      <c r="C64" s="95"/>
      <c r="D64" s="95"/>
      <c r="E64" s="95" t="s">
        <v>77</v>
      </c>
    </row>
    <row r="65" spans="1:5" ht="17.399999999999999" x14ac:dyDescent="0.3">
      <c r="A65" s="42"/>
      <c r="B65" s="95"/>
      <c r="C65" s="95"/>
      <c r="D65" s="95"/>
      <c r="E65" s="95"/>
    </row>
    <row r="66" spans="1:5" ht="17.399999999999999" x14ac:dyDescent="0.3">
      <c r="A66" s="95" t="s">
        <v>87</v>
      </c>
      <c r="B66" s="42"/>
      <c r="C66" s="95"/>
      <c r="D66" s="95"/>
      <c r="E66" s="95"/>
    </row>
    <row r="67" spans="1:5" ht="17.399999999999999" x14ac:dyDescent="0.3">
      <c r="A67" s="42" t="s">
        <v>88</v>
      </c>
      <c r="B67" s="42"/>
      <c r="C67" s="95"/>
      <c r="D67" s="95"/>
      <c r="E67" s="95" t="s">
        <v>73</v>
      </c>
    </row>
    <row r="68" spans="1:5" ht="17.399999999999999" x14ac:dyDescent="0.3">
      <c r="B68" s="42" t="s">
        <v>89</v>
      </c>
      <c r="C68" s="95"/>
      <c r="D68" s="95"/>
      <c r="E68" s="95" t="s">
        <v>77</v>
      </c>
    </row>
    <row r="69" spans="1:5" ht="17.399999999999999" x14ac:dyDescent="0.3">
      <c r="A69" s="42"/>
      <c r="B69" s="84" t="s">
        <v>90</v>
      </c>
      <c r="E69" s="95" t="s">
        <v>91</v>
      </c>
    </row>
    <row r="70" spans="1:5" ht="17.399999999999999" x14ac:dyDescent="0.3">
      <c r="B70" s="42" t="s">
        <v>92</v>
      </c>
      <c r="E70" s="95" t="s">
        <v>77</v>
      </c>
    </row>
    <row r="71" spans="1:5" ht="17.399999999999999" x14ac:dyDescent="0.3">
      <c r="B71" s="84"/>
      <c r="E71" s="95"/>
    </row>
    <row r="72" spans="1:5" ht="17.399999999999999" x14ac:dyDescent="0.3">
      <c r="A72" s="42" t="s">
        <v>93</v>
      </c>
      <c r="B72" s="42"/>
      <c r="C72" s="95"/>
      <c r="D72" s="95"/>
      <c r="E72" s="95"/>
    </row>
    <row r="73" spans="1:5" ht="17.399999999999999" x14ac:dyDescent="0.3">
      <c r="B73" s="84" t="s">
        <v>94</v>
      </c>
      <c r="E73" s="95" t="s">
        <v>91</v>
      </c>
    </row>
    <row r="74" spans="1:5" ht="17.399999999999999" x14ac:dyDescent="0.3">
      <c r="B74" s="42" t="s">
        <v>92</v>
      </c>
      <c r="E74" s="95" t="s">
        <v>77</v>
      </c>
    </row>
  </sheetData>
  <mergeCells count="1">
    <mergeCell ref="A5:E5"/>
  </mergeCells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zoomScaleNormal="100" workbookViewId="0">
      <selection activeCell="A17" sqref="A17"/>
    </sheetView>
  </sheetViews>
  <sheetFormatPr baseColWidth="10" defaultColWidth="10.5546875" defaultRowHeight="13.2" x14ac:dyDescent="0.25"/>
  <cols>
    <col min="1" max="1" width="106.88671875" customWidth="1"/>
  </cols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K36"/>
  <sheetViews>
    <sheetView zoomScale="75" zoomScaleNormal="75" workbookViewId="0">
      <selection activeCell="T3" sqref="T3"/>
    </sheetView>
  </sheetViews>
  <sheetFormatPr baseColWidth="10" defaultColWidth="11.44140625" defaultRowHeight="15.6" x14ac:dyDescent="0.3"/>
  <cols>
    <col min="1" max="1" width="3.88671875" style="96" customWidth="1"/>
    <col min="2" max="2" width="3.88671875" style="97" customWidth="1"/>
    <col min="3" max="3" width="33.44140625" style="96" customWidth="1"/>
    <col min="4" max="7" width="6.44140625" style="98" customWidth="1"/>
    <col min="8" max="8" width="9" style="96" customWidth="1"/>
    <col min="9" max="9" width="6.44140625" style="96" customWidth="1"/>
    <col min="10" max="10" width="1.5546875" style="99" customWidth="1"/>
    <col min="11" max="11" width="6.44140625" style="96" customWidth="1"/>
    <col min="12" max="12" width="9" style="96" customWidth="1"/>
    <col min="13" max="16" width="6.44140625" style="98" customWidth="1"/>
    <col min="17" max="17" width="33.44140625" style="96" customWidth="1"/>
    <col min="18" max="19" width="3.88671875" style="97" customWidth="1"/>
    <col min="20" max="1025" width="11.44140625" style="96"/>
  </cols>
  <sheetData>
    <row r="2" spans="1:19" ht="30" x14ac:dyDescent="0.5">
      <c r="B2" s="100"/>
      <c r="D2" s="101"/>
      <c r="E2" s="101"/>
      <c r="F2" s="101"/>
      <c r="G2" s="101"/>
      <c r="H2" s="102"/>
      <c r="I2" s="102"/>
      <c r="J2" s="103"/>
      <c r="K2" s="102"/>
      <c r="L2" s="102"/>
      <c r="M2" s="101"/>
    </row>
    <row r="3" spans="1:19" ht="22.8" x14ac:dyDescent="0.4">
      <c r="B3" s="104"/>
      <c r="C3" s="101"/>
      <c r="D3" s="101"/>
      <c r="E3" s="101"/>
      <c r="F3" s="101"/>
      <c r="G3" s="101"/>
      <c r="H3" s="101"/>
      <c r="I3" s="101"/>
      <c r="J3" s="103"/>
      <c r="K3" s="101"/>
      <c r="L3" s="98"/>
    </row>
    <row r="5" spans="1:19" ht="9.9" customHeight="1" x14ac:dyDescent="0.3"/>
    <row r="6" spans="1:19" x14ac:dyDescent="0.3">
      <c r="A6" s="105"/>
      <c r="B6" s="106" t="s">
        <v>106</v>
      </c>
      <c r="C6" s="105"/>
      <c r="D6" s="107"/>
      <c r="E6" s="107"/>
      <c r="F6" s="107"/>
      <c r="G6" s="107"/>
      <c r="H6" s="105"/>
      <c r="K6" s="108" t="s">
        <v>107</v>
      </c>
      <c r="L6" s="105"/>
      <c r="M6" s="107"/>
      <c r="N6" s="107"/>
      <c r="O6" s="107"/>
      <c r="P6" s="107"/>
      <c r="Q6" s="105"/>
      <c r="R6" s="109"/>
      <c r="S6" s="109"/>
    </row>
    <row r="8" spans="1:19" ht="12.75" customHeight="1" x14ac:dyDescent="0.3"/>
    <row r="9" spans="1:19" x14ac:dyDescent="0.3">
      <c r="H9" s="110"/>
      <c r="L9" s="110"/>
    </row>
    <row r="10" spans="1:19" ht="24" customHeight="1" x14ac:dyDescent="0.4">
      <c r="H10" s="111"/>
      <c r="I10" s="112"/>
      <c r="J10" s="113" t="s">
        <v>0</v>
      </c>
      <c r="K10" s="112"/>
      <c r="L10" s="111"/>
    </row>
    <row r="11" spans="1:19" ht="12.75" customHeight="1" x14ac:dyDescent="0.3">
      <c r="H11" s="114"/>
      <c r="J11" s="96"/>
      <c r="L11" s="114"/>
    </row>
    <row r="12" spans="1:19" x14ac:dyDescent="0.3">
      <c r="J12" s="115"/>
    </row>
    <row r="13" spans="1:19" ht="12" customHeight="1" x14ac:dyDescent="0.3">
      <c r="E13" s="116"/>
      <c r="H13" s="117"/>
      <c r="N13" s="116"/>
    </row>
    <row r="14" spans="1:19" ht="3" customHeight="1" x14ac:dyDescent="0.3"/>
    <row r="15" spans="1:19" s="118" customFormat="1" ht="20.100000000000001" customHeight="1" x14ac:dyDescent="0.25">
      <c r="D15" s="119">
        <v>1</v>
      </c>
      <c r="E15" s="120">
        <v>2</v>
      </c>
      <c r="F15" s="121">
        <v>3</v>
      </c>
      <c r="G15" s="121">
        <v>4</v>
      </c>
      <c r="H15" s="122" t="s">
        <v>108</v>
      </c>
      <c r="L15" s="119" t="s">
        <v>108</v>
      </c>
      <c r="M15" s="121">
        <v>4</v>
      </c>
      <c r="N15" s="121">
        <v>3</v>
      </c>
      <c r="O15" s="121">
        <v>2</v>
      </c>
      <c r="P15" s="123">
        <v>1</v>
      </c>
    </row>
    <row r="16" spans="1:19" ht="3.9" customHeight="1" x14ac:dyDescent="0.3">
      <c r="A16" s="124"/>
      <c r="B16" s="125"/>
      <c r="C16" s="126"/>
      <c r="D16" s="127"/>
      <c r="E16" s="127"/>
      <c r="F16" s="127"/>
      <c r="G16" s="127"/>
      <c r="H16" s="128"/>
      <c r="L16" s="129"/>
      <c r="M16" s="130"/>
      <c r="N16" s="127"/>
      <c r="O16" s="127"/>
      <c r="P16" s="127"/>
      <c r="Q16" s="124"/>
      <c r="R16" s="125"/>
      <c r="S16" s="125"/>
    </row>
    <row r="17" spans="1:19" s="96" customFormat="1" ht="20.100000000000001" customHeight="1" x14ac:dyDescent="0.25">
      <c r="A17" s="131"/>
      <c r="B17" s="132">
        <v>1</v>
      </c>
      <c r="C17" s="133"/>
      <c r="D17" s="134"/>
      <c r="E17" s="134"/>
      <c r="F17" s="134"/>
      <c r="G17" s="135"/>
      <c r="H17" s="136">
        <f>SUM(D17:G17)</f>
        <v>0</v>
      </c>
      <c r="I17" s="137"/>
      <c r="J17" s="118" t="s">
        <v>0</v>
      </c>
      <c r="K17" s="137"/>
      <c r="L17" s="136">
        <f>SUM(M17:P17)</f>
        <v>0</v>
      </c>
      <c r="M17" s="138"/>
      <c r="N17" s="134"/>
      <c r="O17" s="134"/>
      <c r="P17" s="134"/>
      <c r="Q17" s="139"/>
      <c r="R17" s="140">
        <v>1</v>
      </c>
      <c r="S17" s="141"/>
    </row>
    <row r="18" spans="1:19" ht="20.100000000000001" customHeight="1" x14ac:dyDescent="0.25">
      <c r="A18" s="131"/>
      <c r="B18" s="132">
        <v>2</v>
      </c>
      <c r="C18" s="142"/>
      <c r="D18" s="143"/>
      <c r="E18" s="143"/>
      <c r="F18" s="143"/>
      <c r="G18" s="144"/>
      <c r="H18" s="136">
        <f>SUM(D18:G18)</f>
        <v>0</v>
      </c>
      <c r="I18" s="145"/>
      <c r="J18" s="118" t="s">
        <v>0</v>
      </c>
      <c r="K18" s="145"/>
      <c r="L18" s="136">
        <f>SUM(M18:P18)</f>
        <v>0</v>
      </c>
      <c r="M18" s="138"/>
      <c r="N18" s="138"/>
      <c r="O18" s="138"/>
      <c r="P18" s="138"/>
      <c r="Q18" s="146"/>
      <c r="R18" s="147">
        <v>2</v>
      </c>
      <c r="S18" s="141"/>
    </row>
    <row r="19" spans="1:19" ht="20.100000000000001" customHeight="1" x14ac:dyDescent="0.25">
      <c r="A19" s="131"/>
      <c r="B19" s="132">
        <v>3</v>
      </c>
      <c r="C19" s="142"/>
      <c r="D19" s="143"/>
      <c r="E19" s="143"/>
      <c r="F19" s="143"/>
      <c r="G19" s="144"/>
      <c r="H19" s="136">
        <f>SUM(D19:G19)</f>
        <v>0</v>
      </c>
      <c r="I19" s="145"/>
      <c r="J19" s="118" t="s">
        <v>0</v>
      </c>
      <c r="K19" s="145"/>
      <c r="L19" s="136">
        <f>SUM(M19:P19)</f>
        <v>0</v>
      </c>
      <c r="M19" s="138"/>
      <c r="N19" s="138"/>
      <c r="O19" s="138"/>
      <c r="P19" s="138"/>
      <c r="Q19" s="146"/>
      <c r="R19" s="147">
        <v>3</v>
      </c>
      <c r="S19" s="141"/>
    </row>
    <row r="20" spans="1:19" ht="20.100000000000001" customHeight="1" x14ac:dyDescent="0.25">
      <c r="A20" s="131"/>
      <c r="B20" s="132">
        <v>4</v>
      </c>
      <c r="C20" s="142"/>
      <c r="D20" s="143"/>
      <c r="E20" s="143"/>
      <c r="F20" s="143"/>
      <c r="G20" s="144"/>
      <c r="H20" s="136">
        <f>SUM(D20:G20)</f>
        <v>0</v>
      </c>
      <c r="I20" s="145"/>
      <c r="J20" s="118" t="s">
        <v>0</v>
      </c>
      <c r="K20" s="145"/>
      <c r="L20" s="136">
        <f>SUM(M20:P20)</f>
        <v>0</v>
      </c>
      <c r="M20" s="148"/>
      <c r="N20" s="135"/>
      <c r="O20" s="135"/>
      <c r="P20" s="135"/>
      <c r="Q20" s="149"/>
      <c r="R20" s="140">
        <v>4</v>
      </c>
      <c r="S20" s="141"/>
    </row>
    <row r="21" spans="1:19" ht="20.100000000000001" customHeight="1" x14ac:dyDescent="0.25">
      <c r="A21" s="131"/>
      <c r="B21" s="132">
        <v>5</v>
      </c>
      <c r="C21" s="142"/>
      <c r="D21" s="143"/>
      <c r="E21" s="143"/>
      <c r="F21" s="143"/>
      <c r="G21" s="144"/>
      <c r="H21" s="136">
        <f>SUM(D21:G21)</f>
        <v>0</v>
      </c>
      <c r="I21" s="150"/>
      <c r="J21" s="118" t="s">
        <v>0</v>
      </c>
      <c r="K21" s="150"/>
      <c r="L21" s="136">
        <f>SUM(M21:P21)</f>
        <v>0</v>
      </c>
      <c r="M21" s="148"/>
      <c r="N21" s="135"/>
      <c r="O21" s="135"/>
      <c r="P21" s="135"/>
      <c r="Q21" s="149"/>
      <c r="R21" s="140">
        <v>5</v>
      </c>
      <c r="S21" s="141"/>
    </row>
    <row r="22" spans="1:19" ht="3" customHeight="1" x14ac:dyDescent="0.25">
      <c r="B22" s="151"/>
      <c r="D22" s="152"/>
      <c r="E22" s="152"/>
      <c r="F22" s="152"/>
      <c r="G22" s="152"/>
      <c r="H22" s="105"/>
      <c r="I22" s="105"/>
      <c r="J22" s="105"/>
      <c r="K22" s="105"/>
      <c r="L22" s="105"/>
      <c r="M22" s="152"/>
      <c r="N22" s="152"/>
      <c r="O22" s="152"/>
      <c r="P22" s="152"/>
      <c r="R22" s="151"/>
      <c r="S22" s="118"/>
    </row>
    <row r="23" spans="1:19" ht="20.100000000000001" customHeight="1" x14ac:dyDescent="0.25">
      <c r="A23" s="153"/>
      <c r="B23" s="154">
        <v>6</v>
      </c>
      <c r="C23" s="155"/>
      <c r="H23" s="98"/>
      <c r="J23" s="118"/>
      <c r="L23" s="98"/>
      <c r="Q23" s="156"/>
      <c r="R23" s="154">
        <v>6</v>
      </c>
      <c r="S23" s="157"/>
    </row>
    <row r="24" spans="1:19" ht="20.100000000000001" customHeight="1" x14ac:dyDescent="0.25">
      <c r="A24" s="131"/>
      <c r="B24" s="154">
        <v>7</v>
      </c>
      <c r="C24" s="155"/>
      <c r="J24" s="118"/>
      <c r="Q24" s="156"/>
      <c r="R24" s="154">
        <v>7</v>
      </c>
      <c r="S24" s="141"/>
    </row>
    <row r="25" spans="1:19" ht="20.100000000000001" customHeight="1" x14ac:dyDescent="0.25">
      <c r="A25" s="153"/>
      <c r="B25" s="154">
        <v>8</v>
      </c>
      <c r="C25" s="155"/>
      <c r="J25" s="118"/>
      <c r="Q25" s="156"/>
      <c r="R25" s="154">
        <v>8</v>
      </c>
      <c r="S25" s="157"/>
    </row>
    <row r="26" spans="1:19" ht="3.9" customHeight="1" x14ac:dyDescent="0.25">
      <c r="B26" s="118"/>
      <c r="J26" s="96"/>
      <c r="R26" s="96"/>
      <c r="S26" s="96"/>
    </row>
    <row r="27" spans="1:19" s="96" customFormat="1" ht="20.100000000000001" customHeight="1" x14ac:dyDescent="0.25">
      <c r="B27" s="158" t="s">
        <v>109</v>
      </c>
      <c r="D27" s="143"/>
      <c r="E27" s="143"/>
      <c r="F27" s="143"/>
      <c r="G27" s="143"/>
      <c r="I27" s="159"/>
      <c r="J27" s="118"/>
      <c r="K27" s="159"/>
      <c r="M27" s="143"/>
      <c r="N27" s="143"/>
      <c r="O27" s="143"/>
      <c r="P27" s="143"/>
    </row>
    <row r="28" spans="1:19" s="96" customFormat="1" ht="20.100000000000001" customHeight="1" x14ac:dyDescent="0.25">
      <c r="B28" s="158" t="s">
        <v>109</v>
      </c>
      <c r="D28" s="143"/>
      <c r="E28" s="143"/>
      <c r="F28" s="143"/>
      <c r="G28" s="143"/>
      <c r="I28" s="159"/>
      <c r="J28" s="118"/>
      <c r="K28" s="159"/>
      <c r="M28" s="143"/>
      <c r="N28" s="143"/>
      <c r="O28" s="143"/>
      <c r="P28" s="143"/>
    </row>
    <row r="29" spans="1:19" ht="19.5" customHeight="1" x14ac:dyDescent="0.3">
      <c r="B29" s="158" t="s">
        <v>109</v>
      </c>
      <c r="D29" s="160"/>
      <c r="E29" s="160"/>
      <c r="F29" s="160"/>
      <c r="G29" s="160"/>
      <c r="M29" s="160"/>
      <c r="N29" s="160"/>
      <c r="O29" s="160"/>
      <c r="P29" s="160"/>
    </row>
    <row r="31" spans="1:19" ht="32.25" customHeight="1" x14ac:dyDescent="0.3">
      <c r="A31" s="105"/>
      <c r="B31" s="161"/>
      <c r="C31" s="105"/>
      <c r="D31" s="107"/>
      <c r="E31" s="107"/>
      <c r="F31" s="107"/>
      <c r="G31" s="107"/>
      <c r="H31" s="105"/>
      <c r="I31" s="105"/>
      <c r="J31" s="162"/>
      <c r="K31" s="105"/>
      <c r="L31" s="105"/>
      <c r="M31" s="107"/>
      <c r="N31" s="107"/>
      <c r="O31" s="107"/>
      <c r="P31" s="107"/>
      <c r="Q31" s="105"/>
      <c r="R31" s="109"/>
      <c r="S31" s="109"/>
    </row>
    <row r="32" spans="1:19" x14ac:dyDescent="0.3">
      <c r="C32" s="163" t="s">
        <v>110</v>
      </c>
      <c r="D32" s="164" t="s">
        <v>111</v>
      </c>
      <c r="K32" s="185" t="s">
        <v>112</v>
      </c>
      <c r="L32" s="185"/>
      <c r="M32" s="185"/>
      <c r="N32" s="185"/>
      <c r="Q32" s="164" t="s">
        <v>113</v>
      </c>
    </row>
    <row r="33" spans="1:19" ht="7.5" customHeight="1" x14ac:dyDescent="0.3"/>
    <row r="34" spans="1:19" ht="30.75" customHeight="1" x14ac:dyDescent="0.25">
      <c r="A34" s="105"/>
      <c r="B34" s="186" t="s">
        <v>114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</row>
    <row r="35" spans="1:19" ht="31.5" customHeight="1" x14ac:dyDescent="0.3">
      <c r="A35" s="105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</row>
    <row r="36" spans="1:19" ht="31.5" customHeight="1" x14ac:dyDescent="0.3">
      <c r="A36" s="105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</row>
  </sheetData>
  <mergeCells count="4">
    <mergeCell ref="K32:N32"/>
    <mergeCell ref="B34:S34"/>
    <mergeCell ref="B35:S35"/>
    <mergeCell ref="B36:S36"/>
  </mergeCells>
  <printOptions horizontalCentered="1"/>
  <pageMargins left="0.43333333333333302" right="0" top="0.196527777777778" bottom="1.3888888888888801E-3" header="0.51180555555555496" footer="0.196527777777778"/>
  <pageSetup paperSize="9" scale="90" firstPageNumber="0" orientation="landscape" horizontalDpi="300" verticalDpi="300"/>
  <headerFooter>
    <oddFooter>&amp;R&amp;"Times New Roman,Standard"&amp;8 17.05.2003 / DSB/rowi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Darstellung</vt:lpstr>
      <vt:lpstr>Protokoll</vt:lpstr>
      <vt:lpstr>Ansagetext</vt:lpstr>
      <vt:lpstr>Anleitung</vt:lpstr>
      <vt:lpstr>Neutral</vt:lpstr>
      <vt:lpstr>Ansagetext!Druckbereich</vt:lpstr>
      <vt:lpstr>Darstellung!Druckbereich</vt:lpstr>
      <vt:lpstr>Protokoll!Druckbereich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Heinz-Dieter Stelter</dc:creator>
  <dc:description/>
  <cp:lastModifiedBy>Stubbe, Wolfgang  (22349)</cp:lastModifiedBy>
  <cp:revision>4</cp:revision>
  <cp:lastPrinted>2023-09-19T18:44:46Z</cp:lastPrinted>
  <dcterms:created xsi:type="dcterms:W3CDTF">2002-02-10T13:53:55Z</dcterms:created>
  <dcterms:modified xsi:type="dcterms:W3CDTF">2024-11-19T18:01:44Z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